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zin\OneDrive\Área de Trabalho\planilhascopasul\"/>
    </mc:Choice>
  </mc:AlternateContent>
  <xr:revisionPtr revIDLastSave="105" documentId="11_B58595E48CDFC6D0F5CCF8097F9A65E9CD00567F" xr6:coauthVersionLast="45" xr6:coauthVersionMax="45" xr10:uidLastSave="{3E22AF25-F972-4E2F-8476-47AE07AD5B3F}"/>
  <bookViews>
    <workbookView xWindow="-120" yWindow="-120" windowWidth="20730" windowHeight="11160" xr2:uid="{00000000-000D-0000-FFFF-FFFF00000000}"/>
  </bookViews>
  <sheets>
    <sheet name="Supino Feminino" sheetId="2" r:id="rId1"/>
    <sheet name="Podium RAW" sheetId="3" r:id="rId2"/>
    <sheet name="Melhores Atletas RAW" sheetId="5" r:id="rId3"/>
  </sheets>
  <definedNames>
    <definedName name="_xlnm._FilterDatabase" localSheetId="1" hidden="1">'Podium RAW'!$A$1:$D$135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4" i="3" l="1"/>
  <c r="Z134" i="3" s="1"/>
  <c r="AA134" i="3" s="1"/>
  <c r="M134" i="3"/>
  <c r="N134" i="3" s="1"/>
  <c r="G134" i="3"/>
  <c r="H134" i="3" s="1"/>
  <c r="A134" i="3"/>
  <c r="B134" i="3" s="1"/>
  <c r="Y133" i="3"/>
  <c r="Z133" i="3" s="1"/>
  <c r="M133" i="3"/>
  <c r="N133" i="3" s="1"/>
  <c r="G133" i="3"/>
  <c r="H133" i="3" s="1"/>
  <c r="A133" i="3"/>
  <c r="B133" i="3" s="1"/>
  <c r="Y132" i="3"/>
  <c r="Z132" i="3" s="1"/>
  <c r="AA132" i="3" s="1"/>
  <c r="M132" i="3"/>
  <c r="N132" i="3" s="1"/>
  <c r="P132" i="3" s="1"/>
  <c r="G132" i="3"/>
  <c r="H132" i="3" s="1"/>
  <c r="A132" i="3"/>
  <c r="B132" i="3" s="1"/>
  <c r="Y131" i="3"/>
  <c r="Z131" i="3" s="1"/>
  <c r="M131" i="3"/>
  <c r="N131" i="3" s="1"/>
  <c r="Q131" i="3" s="1"/>
  <c r="G131" i="3"/>
  <c r="H131" i="3" s="1"/>
  <c r="J131" i="3" s="1"/>
  <c r="A131" i="3"/>
  <c r="B131" i="3" s="1"/>
  <c r="Y130" i="3"/>
  <c r="Z130" i="3" s="1"/>
  <c r="AC130" i="3" s="1"/>
  <c r="M130" i="3"/>
  <c r="N130" i="3" s="1"/>
  <c r="Q130" i="3" s="1"/>
  <c r="G130" i="3"/>
  <c r="H130" i="3" s="1"/>
  <c r="A130" i="3"/>
  <c r="B130" i="3" s="1"/>
  <c r="Y129" i="3"/>
  <c r="Z129" i="3" s="1"/>
  <c r="AB129" i="3" s="1"/>
  <c r="M129" i="3"/>
  <c r="N129" i="3" s="1"/>
  <c r="Q129" i="3" s="1"/>
  <c r="G129" i="3"/>
  <c r="H129" i="3" s="1"/>
  <c r="A129" i="3"/>
  <c r="B129" i="3" s="1"/>
  <c r="Y128" i="3"/>
  <c r="Z128" i="3" s="1"/>
  <c r="AB128" i="3" s="1"/>
  <c r="M128" i="3"/>
  <c r="N128" i="3" s="1"/>
  <c r="G128" i="3"/>
  <c r="H128" i="3" s="1"/>
  <c r="A128" i="3"/>
  <c r="B128" i="3" s="1"/>
  <c r="D128" i="3" s="1"/>
  <c r="Y127" i="3"/>
  <c r="Z127" i="3" s="1"/>
  <c r="AB127" i="3" s="1"/>
  <c r="M127" i="3"/>
  <c r="N127" i="3" s="1"/>
  <c r="P127" i="3" s="1"/>
  <c r="G127" i="3"/>
  <c r="H127" i="3" s="1"/>
  <c r="A127" i="3"/>
  <c r="B127" i="3" s="1"/>
  <c r="D127" i="3" s="1"/>
  <c r="Y126" i="3"/>
  <c r="Z126" i="3" s="1"/>
  <c r="AB126" i="3" s="1"/>
  <c r="S126" i="3"/>
  <c r="T126" i="3" s="1"/>
  <c r="M126" i="3"/>
  <c r="N126" i="3" s="1"/>
  <c r="G126" i="3"/>
  <c r="H126" i="3" s="1"/>
  <c r="A126" i="3"/>
  <c r="B126" i="3" s="1"/>
  <c r="D126" i="3" s="1"/>
  <c r="Y125" i="3"/>
  <c r="Z125" i="3" s="1"/>
  <c r="AB125" i="3" s="1"/>
  <c r="S125" i="3"/>
  <c r="T125" i="3" s="1"/>
  <c r="M125" i="3"/>
  <c r="N125" i="3" s="1"/>
  <c r="O125" i="3" s="1"/>
  <c r="G125" i="3"/>
  <c r="H125" i="3" s="1"/>
  <c r="A125" i="3"/>
  <c r="B125" i="3" s="1"/>
  <c r="D125" i="3" s="1"/>
  <c r="Y108" i="3"/>
  <c r="Z108" i="3" s="1"/>
  <c r="M108" i="3"/>
  <c r="N108" i="3" s="1"/>
  <c r="O108" i="3" s="1"/>
  <c r="G108" i="3"/>
  <c r="H108" i="3" s="1"/>
  <c r="K108" i="3" s="1"/>
  <c r="Y107" i="3"/>
  <c r="Z107" i="3" s="1"/>
  <c r="M107" i="3"/>
  <c r="N107" i="3" s="1"/>
  <c r="G107" i="3"/>
  <c r="H107" i="3" s="1"/>
  <c r="K107" i="3" s="1"/>
  <c r="Y106" i="3"/>
  <c r="Z106" i="3" s="1"/>
  <c r="M106" i="3"/>
  <c r="N106" i="3" s="1"/>
  <c r="O106" i="3" s="1"/>
  <c r="G106" i="3"/>
  <c r="H106" i="3" s="1"/>
  <c r="K106" i="3" s="1"/>
  <c r="Y105" i="3"/>
  <c r="Z105" i="3" s="1"/>
  <c r="M105" i="3"/>
  <c r="N105" i="3" s="1"/>
  <c r="O105" i="3" s="1"/>
  <c r="G105" i="3"/>
  <c r="H105" i="3" s="1"/>
  <c r="K105" i="3" s="1"/>
  <c r="Y104" i="3"/>
  <c r="Z104" i="3" s="1"/>
  <c r="M104" i="3"/>
  <c r="N104" i="3" s="1"/>
  <c r="G104" i="3"/>
  <c r="H104" i="3" s="1"/>
  <c r="K104" i="3" s="1"/>
  <c r="Y103" i="3"/>
  <c r="Z103" i="3" s="1"/>
  <c r="M103" i="3"/>
  <c r="N103" i="3" s="1"/>
  <c r="O103" i="3" s="1"/>
  <c r="G103" i="3"/>
  <c r="H103" i="3" s="1"/>
  <c r="K103" i="3" s="1"/>
  <c r="Y102" i="3"/>
  <c r="Z102" i="3" s="1"/>
  <c r="M102" i="3"/>
  <c r="N102" i="3" s="1"/>
  <c r="G102" i="3"/>
  <c r="H102" i="3" s="1"/>
  <c r="K102" i="3" s="1"/>
  <c r="Y101" i="3"/>
  <c r="Z101" i="3" s="1"/>
  <c r="S101" i="3"/>
  <c r="T101" i="3" s="1"/>
  <c r="M101" i="3"/>
  <c r="N101" i="3" s="1"/>
  <c r="O101" i="3" s="1"/>
  <c r="G101" i="3"/>
  <c r="H101" i="3" s="1"/>
  <c r="K101" i="3" s="1"/>
  <c r="Y100" i="3"/>
  <c r="Z100" i="3" s="1"/>
  <c r="S100" i="3"/>
  <c r="T100" i="3" s="1"/>
  <c r="M100" i="3"/>
  <c r="N100" i="3" s="1"/>
  <c r="O100" i="3" s="1"/>
  <c r="G100" i="3"/>
  <c r="H100" i="3" s="1"/>
  <c r="K100" i="3" s="1"/>
  <c r="Y99" i="3"/>
  <c r="Z99" i="3" s="1"/>
  <c r="S99" i="3"/>
  <c r="T99" i="3" s="1"/>
  <c r="M99" i="3"/>
  <c r="N99" i="3" s="1"/>
  <c r="G99" i="3"/>
  <c r="H99" i="3" s="1"/>
  <c r="A99" i="3"/>
  <c r="B99" i="3" s="1"/>
  <c r="Y81" i="3"/>
  <c r="Z81" i="3" s="1"/>
  <c r="S81" i="3"/>
  <c r="T81" i="3" s="1"/>
  <c r="V81" i="3" s="1"/>
  <c r="M81" i="3"/>
  <c r="N81" i="3" s="1"/>
  <c r="P81" i="3" s="1"/>
  <c r="G81" i="3"/>
  <c r="H81" i="3" s="1"/>
  <c r="A81" i="3"/>
  <c r="B81" i="3" s="1"/>
  <c r="E81" i="3" s="1"/>
  <c r="Y80" i="3"/>
  <c r="Z80" i="3" s="1"/>
  <c r="AA80" i="3" s="1"/>
  <c r="S80" i="3"/>
  <c r="T80" i="3" s="1"/>
  <c r="M80" i="3"/>
  <c r="N80" i="3" s="1"/>
  <c r="G80" i="3"/>
  <c r="H80" i="3" s="1"/>
  <c r="A80" i="3"/>
  <c r="B80" i="3" s="1"/>
  <c r="Y79" i="3"/>
  <c r="Z79" i="3" s="1"/>
  <c r="AA79" i="3" s="1"/>
  <c r="S79" i="3"/>
  <c r="T79" i="3" s="1"/>
  <c r="V79" i="3" s="1"/>
  <c r="M79" i="3"/>
  <c r="N79" i="3" s="1"/>
  <c r="P79" i="3" s="1"/>
  <c r="G79" i="3"/>
  <c r="H79" i="3" s="1"/>
  <c r="A79" i="3"/>
  <c r="B79" i="3" s="1"/>
  <c r="Y78" i="3"/>
  <c r="Z78" i="3" s="1"/>
  <c r="AA78" i="3" s="1"/>
  <c r="S78" i="3"/>
  <c r="T78" i="3" s="1"/>
  <c r="V78" i="3" s="1"/>
  <c r="M78" i="3"/>
  <c r="N78" i="3" s="1"/>
  <c r="P78" i="3" s="1"/>
  <c r="G78" i="3"/>
  <c r="H78" i="3" s="1"/>
  <c r="A78" i="3"/>
  <c r="B78" i="3" s="1"/>
  <c r="Y77" i="3"/>
  <c r="Z77" i="3" s="1"/>
  <c r="S77" i="3"/>
  <c r="T77" i="3" s="1"/>
  <c r="V77" i="3" s="1"/>
  <c r="M77" i="3"/>
  <c r="N77" i="3" s="1"/>
  <c r="P77" i="3" s="1"/>
  <c r="G77" i="3"/>
  <c r="H77" i="3" s="1"/>
  <c r="A77" i="3"/>
  <c r="B77" i="3" s="1"/>
  <c r="Y76" i="3"/>
  <c r="Z76" i="3" s="1"/>
  <c r="AC76" i="3" s="1"/>
  <c r="S76" i="3"/>
  <c r="T76" i="3" s="1"/>
  <c r="M76" i="3"/>
  <c r="N76" i="3" s="1"/>
  <c r="P76" i="3" s="1"/>
  <c r="G76" i="3"/>
  <c r="H76" i="3" s="1"/>
  <c r="A76" i="3"/>
  <c r="B76" i="3" s="1"/>
  <c r="D76" i="3" s="1"/>
  <c r="Y75" i="3"/>
  <c r="Z75" i="3" s="1"/>
  <c r="AC75" i="3" s="1"/>
  <c r="S75" i="3"/>
  <c r="T75" i="3" s="1"/>
  <c r="M75" i="3"/>
  <c r="N75" i="3" s="1"/>
  <c r="G75" i="3"/>
  <c r="H75" i="3" s="1"/>
  <c r="I75" i="3" s="1"/>
  <c r="A75" i="3"/>
  <c r="B75" i="3" s="1"/>
  <c r="E75" i="3" s="1"/>
  <c r="Y74" i="3"/>
  <c r="Z74" i="3" s="1"/>
  <c r="AC74" i="3" s="1"/>
  <c r="S74" i="3"/>
  <c r="T74" i="3" s="1"/>
  <c r="M74" i="3"/>
  <c r="N74" i="3" s="1"/>
  <c r="G74" i="3"/>
  <c r="H74" i="3" s="1"/>
  <c r="I74" i="3" s="1"/>
  <c r="A74" i="3"/>
  <c r="B74" i="3" s="1"/>
  <c r="E74" i="3" s="1"/>
  <c r="Y73" i="3"/>
  <c r="Z73" i="3" s="1"/>
  <c r="AC73" i="3" s="1"/>
  <c r="S73" i="3"/>
  <c r="T73" i="3" s="1"/>
  <c r="U73" i="3" s="1"/>
  <c r="M73" i="3"/>
  <c r="N73" i="3" s="1"/>
  <c r="G73" i="3"/>
  <c r="H73" i="3" s="1"/>
  <c r="I73" i="3" s="1"/>
  <c r="A73" i="3"/>
  <c r="B73" i="3" s="1"/>
  <c r="Y72" i="3"/>
  <c r="Z72" i="3" s="1"/>
  <c r="AC72" i="3" s="1"/>
  <c r="S72" i="3"/>
  <c r="T72" i="3" s="1"/>
  <c r="M72" i="3"/>
  <c r="N72" i="3" s="1"/>
  <c r="P72" i="3" s="1"/>
  <c r="G72" i="3"/>
  <c r="H72" i="3" s="1"/>
  <c r="J72" i="3" s="1"/>
  <c r="A72" i="3"/>
  <c r="B72" i="3" s="1"/>
  <c r="Y54" i="3"/>
  <c r="Z54" i="3" s="1"/>
  <c r="S54" i="3"/>
  <c r="T54" i="3" s="1"/>
  <c r="W54" i="3" s="1"/>
  <c r="G54" i="3"/>
  <c r="H54" i="3" s="1"/>
  <c r="A54" i="3"/>
  <c r="B54" i="3" s="1"/>
  <c r="D54" i="3" s="1"/>
  <c r="Y53" i="3"/>
  <c r="Z53" i="3" s="1"/>
  <c r="S53" i="3"/>
  <c r="T53" i="3" s="1"/>
  <c r="W53" i="3" s="1"/>
  <c r="G53" i="3"/>
  <c r="H53" i="3" s="1"/>
  <c r="A53" i="3"/>
  <c r="B53" i="3" s="1"/>
  <c r="D53" i="3" s="1"/>
  <c r="Y52" i="3"/>
  <c r="Z52" i="3" s="1"/>
  <c r="S52" i="3"/>
  <c r="T52" i="3" s="1"/>
  <c r="W52" i="3" s="1"/>
  <c r="G52" i="3"/>
  <c r="H52" i="3" s="1"/>
  <c r="A52" i="3"/>
  <c r="B52" i="3" s="1"/>
  <c r="D52" i="3" s="1"/>
  <c r="Y51" i="3"/>
  <c r="Z51" i="3" s="1"/>
  <c r="AB51" i="3" s="1"/>
  <c r="S51" i="3"/>
  <c r="T51" i="3" s="1"/>
  <c r="W51" i="3" s="1"/>
  <c r="G51" i="3"/>
  <c r="H51" i="3" s="1"/>
  <c r="A51" i="3"/>
  <c r="B51" i="3" s="1"/>
  <c r="D51" i="3" s="1"/>
  <c r="Y50" i="3"/>
  <c r="Z50" i="3" s="1"/>
  <c r="AB50" i="3" s="1"/>
  <c r="S50" i="3"/>
  <c r="T50" i="3" s="1"/>
  <c r="W50" i="3" s="1"/>
  <c r="G50" i="3"/>
  <c r="H50" i="3" s="1"/>
  <c r="I50" i="3" s="1"/>
  <c r="A50" i="3"/>
  <c r="B50" i="3" s="1"/>
  <c r="D50" i="3" s="1"/>
  <c r="Y49" i="3"/>
  <c r="Z49" i="3" s="1"/>
  <c r="AB49" i="3" s="1"/>
  <c r="S49" i="3"/>
  <c r="T49" i="3" s="1"/>
  <c r="W49" i="3" s="1"/>
  <c r="G49" i="3"/>
  <c r="H49" i="3" s="1"/>
  <c r="I49" i="3" s="1"/>
  <c r="A49" i="3"/>
  <c r="B49" i="3" s="1"/>
  <c r="D49" i="3" s="1"/>
  <c r="Y48" i="3"/>
  <c r="Z48" i="3" s="1"/>
  <c r="S48" i="3"/>
  <c r="T48" i="3" s="1"/>
  <c r="W48" i="3" s="1"/>
  <c r="G48" i="3"/>
  <c r="H48" i="3" s="1"/>
  <c r="A48" i="3"/>
  <c r="B48" i="3" s="1"/>
  <c r="D48" i="3" s="1"/>
  <c r="Y47" i="3"/>
  <c r="Z47" i="3" s="1"/>
  <c r="S47" i="3"/>
  <c r="T47" i="3" s="1"/>
  <c r="W47" i="3" s="1"/>
  <c r="G47" i="3"/>
  <c r="H47" i="3" s="1"/>
  <c r="A47" i="3"/>
  <c r="B47" i="3" s="1"/>
  <c r="D47" i="3" s="1"/>
  <c r="Y46" i="3"/>
  <c r="Z46" i="3" s="1"/>
  <c r="S46" i="3"/>
  <c r="T46" i="3" s="1"/>
  <c r="W46" i="3" s="1"/>
  <c r="G46" i="3"/>
  <c r="H46" i="3" s="1"/>
  <c r="A46" i="3"/>
  <c r="B46" i="3" s="1"/>
  <c r="D46" i="3" s="1"/>
  <c r="Y45" i="3"/>
  <c r="Z45" i="3" s="1"/>
  <c r="S45" i="3"/>
  <c r="T45" i="3" s="1"/>
  <c r="W45" i="3" s="1"/>
  <c r="M45" i="3"/>
  <c r="N45" i="3" s="1"/>
  <c r="G45" i="3"/>
  <c r="H45" i="3" s="1"/>
  <c r="A45" i="3"/>
  <c r="B45" i="3" s="1"/>
  <c r="E45" i="3" s="1"/>
  <c r="G28" i="3"/>
  <c r="H28" i="3" s="1"/>
  <c r="J28" i="3" s="1"/>
  <c r="A28" i="3"/>
  <c r="B28" i="3" s="1"/>
  <c r="G27" i="3"/>
  <c r="H27" i="3" s="1"/>
  <c r="A27" i="3"/>
  <c r="B27" i="3" s="1"/>
  <c r="G26" i="3"/>
  <c r="H26" i="3" s="1"/>
  <c r="J26" i="3" s="1"/>
  <c r="A26" i="3"/>
  <c r="B26" i="3" s="1"/>
  <c r="E26" i="3" s="1"/>
  <c r="G25" i="3"/>
  <c r="H25" i="3" s="1"/>
  <c r="A25" i="3"/>
  <c r="B25" i="3" s="1"/>
  <c r="E25" i="3" s="1"/>
  <c r="G24" i="3"/>
  <c r="H24" i="3" s="1"/>
  <c r="J24" i="3" s="1"/>
  <c r="A24" i="3"/>
  <c r="B24" i="3" s="1"/>
  <c r="G23" i="3"/>
  <c r="H23" i="3" s="1"/>
  <c r="A23" i="3"/>
  <c r="B23" i="3" s="1"/>
  <c r="E23" i="3" s="1"/>
  <c r="G22" i="3"/>
  <c r="H22" i="3" s="1"/>
  <c r="A22" i="3"/>
  <c r="B22" i="3" s="1"/>
  <c r="G21" i="3"/>
  <c r="H21" i="3" s="1"/>
  <c r="A21" i="3"/>
  <c r="B21" i="3" s="1"/>
  <c r="G20" i="3"/>
  <c r="H20" i="3" s="1"/>
  <c r="A20" i="3"/>
  <c r="B20" i="3" s="1"/>
  <c r="Y19" i="3"/>
  <c r="Z19" i="3" s="1"/>
  <c r="S19" i="3"/>
  <c r="T19" i="3" s="1"/>
  <c r="M19" i="3"/>
  <c r="N19" i="3" s="1"/>
  <c r="G19" i="3"/>
  <c r="H19" i="3" s="1"/>
  <c r="A19" i="3"/>
  <c r="B19" i="3" s="1"/>
  <c r="D19" i="3" s="1"/>
  <c r="I24" i="2"/>
  <c r="J24" i="2" s="1"/>
  <c r="I23" i="2"/>
  <c r="J23" i="2" s="1"/>
  <c r="I19" i="2"/>
  <c r="J19" i="2" s="1"/>
  <c r="I18" i="2"/>
  <c r="J18" i="2" s="1"/>
  <c r="I17" i="2"/>
  <c r="J17" i="2" s="1"/>
  <c r="I16" i="2"/>
  <c r="J16" i="2" s="1"/>
  <c r="I11" i="2"/>
  <c r="J11" i="2" s="1"/>
  <c r="I7" i="2"/>
  <c r="J7" i="2" s="1"/>
  <c r="I6" i="2"/>
  <c r="J6" i="2" s="1"/>
  <c r="I5" i="2"/>
  <c r="J5" i="2" s="1"/>
  <c r="K7" i="2" l="1"/>
  <c r="W19" i="3" s="1"/>
  <c r="K18" i="2"/>
  <c r="W100" i="3" s="1"/>
  <c r="K6" i="2"/>
  <c r="Q19" i="3" s="1"/>
  <c r="K17" i="2"/>
  <c r="W99" i="3" s="1"/>
  <c r="K24" i="2"/>
  <c r="W126" i="3" s="1"/>
  <c r="K5" i="2"/>
  <c r="AC19" i="3" s="1"/>
  <c r="K23" i="2"/>
  <c r="W125" i="3" s="1"/>
  <c r="K11" i="2"/>
  <c r="Q45" i="3" s="1"/>
  <c r="K16" i="2"/>
  <c r="E99" i="3" s="1"/>
  <c r="K19" i="2"/>
  <c r="W101" i="3" s="1"/>
  <c r="P118" i="3"/>
  <c r="O118" i="3" s="1"/>
  <c r="P117" i="3"/>
  <c r="N117" i="3" s="1"/>
  <c r="P125" i="3"/>
  <c r="Q81" i="3"/>
  <c r="C23" i="3"/>
  <c r="AA73" i="3"/>
  <c r="O79" i="3"/>
  <c r="O134" i="3"/>
  <c r="Q134" i="3"/>
  <c r="AA19" i="3"/>
  <c r="AB16" i="3" s="1"/>
  <c r="O126" i="3"/>
  <c r="P114" i="3" s="1"/>
  <c r="Q126" i="3"/>
  <c r="P126" i="3"/>
  <c r="E77" i="3"/>
  <c r="C77" i="3"/>
  <c r="D77" i="3"/>
  <c r="E78" i="3"/>
  <c r="C78" i="3"/>
  <c r="I48" i="3"/>
  <c r="J48" i="3"/>
  <c r="AB48" i="3"/>
  <c r="AA48" i="3"/>
  <c r="I51" i="3"/>
  <c r="J51" i="3"/>
  <c r="C75" i="3"/>
  <c r="P116" i="3"/>
  <c r="O116" i="3" s="1"/>
  <c r="AA50" i="3"/>
  <c r="I72" i="3"/>
  <c r="J69" i="3" s="1"/>
  <c r="I69" i="3" s="1"/>
  <c r="AB74" i="3"/>
  <c r="O78" i="3"/>
  <c r="AC50" i="3"/>
  <c r="K72" i="3"/>
  <c r="Q78" i="3"/>
  <c r="D75" i="3"/>
  <c r="J50" i="3"/>
  <c r="AA51" i="3"/>
  <c r="P120" i="3"/>
  <c r="O120" i="3" s="1"/>
  <c r="Q125" i="3"/>
  <c r="AC51" i="3"/>
  <c r="O72" i="3"/>
  <c r="P63" i="3" s="1"/>
  <c r="O76" i="3"/>
  <c r="AB45" i="3"/>
  <c r="AC45" i="3"/>
  <c r="AA45" i="3"/>
  <c r="AB54" i="3"/>
  <c r="AC54" i="3"/>
  <c r="AA54" i="3"/>
  <c r="U72" i="3"/>
  <c r="V61" i="3" s="1"/>
  <c r="V72" i="3"/>
  <c r="E73" i="3"/>
  <c r="D73" i="3"/>
  <c r="C73" i="3"/>
  <c r="I45" i="3"/>
  <c r="J39" i="3" s="1"/>
  <c r="J45" i="3"/>
  <c r="I53" i="3"/>
  <c r="J53" i="3"/>
  <c r="D99" i="3"/>
  <c r="C99" i="3"/>
  <c r="I47" i="3"/>
  <c r="J47" i="3"/>
  <c r="AB52" i="3"/>
  <c r="AC52" i="3"/>
  <c r="AA52" i="3"/>
  <c r="E79" i="3"/>
  <c r="D79" i="3"/>
  <c r="C79" i="3"/>
  <c r="E27" i="3"/>
  <c r="C27" i="3"/>
  <c r="AB46" i="3"/>
  <c r="AC46" i="3"/>
  <c r="AA46" i="3"/>
  <c r="I54" i="3"/>
  <c r="J54" i="3"/>
  <c r="E28" i="3"/>
  <c r="D28" i="3"/>
  <c r="I52" i="3"/>
  <c r="J52" i="3"/>
  <c r="U75" i="3"/>
  <c r="W75" i="3"/>
  <c r="V75" i="3"/>
  <c r="AB53" i="3"/>
  <c r="AC53" i="3"/>
  <c r="AA53" i="3"/>
  <c r="E24" i="3"/>
  <c r="D24" i="3"/>
  <c r="I46" i="3"/>
  <c r="J46" i="3"/>
  <c r="AB47" i="3"/>
  <c r="AC47" i="3"/>
  <c r="AA47" i="3"/>
  <c r="E80" i="3"/>
  <c r="D80" i="3"/>
  <c r="C80" i="3"/>
  <c r="AC48" i="3"/>
  <c r="D78" i="3"/>
  <c r="P113" i="3"/>
  <c r="P121" i="3"/>
  <c r="P115" i="3"/>
  <c r="P119" i="3"/>
  <c r="O129" i="3"/>
  <c r="P129" i="3"/>
  <c r="O130" i="3"/>
  <c r="P130" i="3"/>
  <c r="O131" i="3"/>
  <c r="P131" i="3"/>
  <c r="O133" i="3"/>
  <c r="Q133" i="3"/>
  <c r="P133" i="3"/>
  <c r="O128" i="3"/>
  <c r="P128" i="3"/>
  <c r="J49" i="3"/>
  <c r="AA49" i="3"/>
  <c r="AA72" i="3"/>
  <c r="AB67" i="3" s="1"/>
  <c r="V73" i="3"/>
  <c r="AA75" i="3"/>
  <c r="C81" i="3"/>
  <c r="Q128" i="3"/>
  <c r="C25" i="3"/>
  <c r="D26" i="3"/>
  <c r="AC49" i="3"/>
  <c r="W73" i="3"/>
  <c r="C76" i="3"/>
  <c r="AA76" i="3"/>
  <c r="Q77" i="3"/>
  <c r="D81" i="3"/>
  <c r="J60" i="3"/>
  <c r="E76" i="3"/>
  <c r="E125" i="3"/>
  <c r="C125" i="3"/>
  <c r="O127" i="3"/>
  <c r="Q127" i="3"/>
  <c r="AB130" i="3"/>
  <c r="AA130" i="3"/>
  <c r="O132" i="3"/>
  <c r="Q132" i="3"/>
  <c r="P134" i="3"/>
  <c r="AO13" i="5"/>
  <c r="AO12" i="5"/>
  <c r="AO9" i="5"/>
  <c r="AO8" i="5"/>
  <c r="V19" i="3"/>
  <c r="U19" i="3"/>
  <c r="AO15" i="5"/>
  <c r="E22" i="3"/>
  <c r="D22" i="3"/>
  <c r="C22" i="3"/>
  <c r="C20" i="3"/>
  <c r="E20" i="3"/>
  <c r="I23" i="3"/>
  <c r="K23" i="3"/>
  <c r="J23" i="3"/>
  <c r="I27" i="3"/>
  <c r="K27" i="3"/>
  <c r="J27" i="3"/>
  <c r="P74" i="3"/>
  <c r="Q74" i="3"/>
  <c r="O74" i="3"/>
  <c r="C19" i="3"/>
  <c r="E19" i="3"/>
  <c r="D20" i="3"/>
  <c r="E21" i="3"/>
  <c r="D21" i="3"/>
  <c r="C21" i="3"/>
  <c r="I22" i="3"/>
  <c r="K22" i="3"/>
  <c r="J22" i="3"/>
  <c r="D72" i="3"/>
  <c r="C72" i="3"/>
  <c r="E72" i="3"/>
  <c r="K19" i="3"/>
  <c r="K13" i="5" s="1"/>
  <c r="J19" i="3"/>
  <c r="I19" i="3"/>
  <c r="K20" i="3"/>
  <c r="J20" i="3"/>
  <c r="I20" i="3"/>
  <c r="I21" i="3"/>
  <c r="K21" i="3"/>
  <c r="J21" i="3"/>
  <c r="I25" i="3"/>
  <c r="K25" i="3"/>
  <c r="J25" i="3"/>
  <c r="P19" i="3"/>
  <c r="O19" i="3"/>
  <c r="P45" i="3"/>
  <c r="O45" i="3"/>
  <c r="U76" i="3"/>
  <c r="W76" i="3"/>
  <c r="V76" i="3"/>
  <c r="Q104" i="3"/>
  <c r="P104" i="3"/>
  <c r="O104" i="3"/>
  <c r="AJ6" i="5"/>
  <c r="E46" i="3"/>
  <c r="C46" i="3"/>
  <c r="V46" i="3"/>
  <c r="U46" i="3"/>
  <c r="E48" i="3"/>
  <c r="C48" i="3"/>
  <c r="V48" i="3"/>
  <c r="U48" i="3"/>
  <c r="E50" i="3"/>
  <c r="C50" i="3"/>
  <c r="V50" i="3"/>
  <c r="U50" i="3"/>
  <c r="E52" i="3"/>
  <c r="C52" i="3"/>
  <c r="V52" i="3"/>
  <c r="U52" i="3"/>
  <c r="E54" i="3"/>
  <c r="C54" i="3"/>
  <c r="V54" i="3"/>
  <c r="U54" i="3"/>
  <c r="K78" i="3"/>
  <c r="J78" i="3"/>
  <c r="I78" i="3"/>
  <c r="AC101" i="3"/>
  <c r="AB101" i="3"/>
  <c r="AA101" i="3"/>
  <c r="K125" i="3"/>
  <c r="I125" i="3"/>
  <c r="J125" i="3"/>
  <c r="I24" i="3"/>
  <c r="K24" i="3"/>
  <c r="I26" i="3"/>
  <c r="K26" i="3"/>
  <c r="I28" i="3"/>
  <c r="K28" i="3"/>
  <c r="AC81" i="3"/>
  <c r="AB81" i="3"/>
  <c r="AA81" i="3"/>
  <c r="AC104" i="3"/>
  <c r="AB104" i="3"/>
  <c r="AA104" i="3"/>
  <c r="Q107" i="3"/>
  <c r="P107" i="3"/>
  <c r="O107" i="3"/>
  <c r="AB19" i="3"/>
  <c r="D23" i="3"/>
  <c r="D25" i="3"/>
  <c r="D27" i="3"/>
  <c r="U74" i="3"/>
  <c r="W74" i="3"/>
  <c r="V74" i="3"/>
  <c r="P75" i="3"/>
  <c r="Q75" i="3"/>
  <c r="O75" i="3"/>
  <c r="P80" i="3"/>
  <c r="Q80" i="3"/>
  <c r="O80" i="3"/>
  <c r="C45" i="3"/>
  <c r="V45" i="3"/>
  <c r="U45" i="3"/>
  <c r="E47" i="3"/>
  <c r="C47" i="3"/>
  <c r="V47" i="3"/>
  <c r="U47" i="3"/>
  <c r="E49" i="3"/>
  <c r="C49" i="3"/>
  <c r="V49" i="3"/>
  <c r="U49" i="3"/>
  <c r="E51" i="3"/>
  <c r="C51" i="3"/>
  <c r="V51" i="3"/>
  <c r="U51" i="3"/>
  <c r="E53" i="3"/>
  <c r="C53" i="3"/>
  <c r="V53" i="3"/>
  <c r="U53" i="3"/>
  <c r="D74" i="3"/>
  <c r="C74" i="3"/>
  <c r="K76" i="3"/>
  <c r="J76" i="3"/>
  <c r="I76" i="3"/>
  <c r="AC77" i="3"/>
  <c r="AB77" i="3"/>
  <c r="AA77" i="3"/>
  <c r="U80" i="3"/>
  <c r="W80" i="3"/>
  <c r="V80" i="3"/>
  <c r="U99" i="3"/>
  <c r="V99" i="3"/>
  <c r="D45" i="3"/>
  <c r="P73" i="3"/>
  <c r="Q73" i="3"/>
  <c r="O73" i="3"/>
  <c r="U100" i="3"/>
  <c r="V100" i="3"/>
  <c r="K129" i="3"/>
  <c r="I129" i="3"/>
  <c r="J129" i="3"/>
  <c r="C24" i="3"/>
  <c r="C26" i="3"/>
  <c r="C28" i="3"/>
  <c r="K45" i="3"/>
  <c r="K46" i="3"/>
  <c r="K47" i="3"/>
  <c r="K48" i="3"/>
  <c r="K49" i="3"/>
  <c r="K50" i="3"/>
  <c r="K51" i="3"/>
  <c r="K52" i="3"/>
  <c r="K53" i="3"/>
  <c r="K54" i="3"/>
  <c r="W72" i="3"/>
  <c r="K73" i="3"/>
  <c r="J73" i="3"/>
  <c r="K75" i="3"/>
  <c r="J75" i="3"/>
  <c r="U77" i="3"/>
  <c r="W77" i="3"/>
  <c r="AC78" i="3"/>
  <c r="AB78" i="3"/>
  <c r="K79" i="3"/>
  <c r="J79" i="3"/>
  <c r="I79" i="3"/>
  <c r="U81" i="3"/>
  <c r="W81" i="3"/>
  <c r="Q100" i="3"/>
  <c r="P100" i="3"/>
  <c r="AC102" i="3"/>
  <c r="AB102" i="3"/>
  <c r="AA102" i="3"/>
  <c r="Q105" i="3"/>
  <c r="P105" i="3"/>
  <c r="V125" i="3"/>
  <c r="U125" i="3"/>
  <c r="K133" i="3"/>
  <c r="J133" i="3"/>
  <c r="I133" i="3"/>
  <c r="AC133" i="3"/>
  <c r="AB133" i="3"/>
  <c r="AA133" i="3"/>
  <c r="AC99" i="3"/>
  <c r="AB99" i="3"/>
  <c r="AA99" i="3"/>
  <c r="AC103" i="3"/>
  <c r="AB103" i="3"/>
  <c r="AA103" i="3"/>
  <c r="Q106" i="3"/>
  <c r="P106" i="3"/>
  <c r="V126" i="3"/>
  <c r="U126" i="3"/>
  <c r="K130" i="3"/>
  <c r="I130" i="3"/>
  <c r="J130" i="3"/>
  <c r="K134" i="3"/>
  <c r="J134" i="3"/>
  <c r="I134" i="3"/>
  <c r="Q72" i="3"/>
  <c r="AB72" i="3"/>
  <c r="AB73" i="3"/>
  <c r="AB75" i="3"/>
  <c r="AB76" i="3"/>
  <c r="Q79" i="3"/>
  <c r="Q101" i="3"/>
  <c r="P101" i="3"/>
  <c r="AC105" i="3"/>
  <c r="AB105" i="3"/>
  <c r="AA105" i="3"/>
  <c r="Q108" i="3"/>
  <c r="P108" i="3"/>
  <c r="K126" i="3"/>
  <c r="I126" i="3"/>
  <c r="J126" i="3"/>
  <c r="J62" i="3"/>
  <c r="J67" i="3"/>
  <c r="K74" i="3"/>
  <c r="J74" i="3"/>
  <c r="K77" i="3"/>
  <c r="J77" i="3"/>
  <c r="I77" i="3"/>
  <c r="U79" i="3"/>
  <c r="W79" i="3"/>
  <c r="AC80" i="3"/>
  <c r="AB80" i="3"/>
  <c r="K81" i="3"/>
  <c r="J81" i="3"/>
  <c r="I81" i="3"/>
  <c r="K99" i="3"/>
  <c r="J99" i="3"/>
  <c r="I99" i="3"/>
  <c r="AC100" i="3"/>
  <c r="AB100" i="3"/>
  <c r="AA100" i="3"/>
  <c r="AC106" i="3"/>
  <c r="AB106" i="3"/>
  <c r="AA106" i="3"/>
  <c r="K127" i="3"/>
  <c r="I127" i="3"/>
  <c r="J127" i="3"/>
  <c r="Q99" i="3"/>
  <c r="P99" i="3"/>
  <c r="U101" i="3"/>
  <c r="Q102" i="3"/>
  <c r="P102" i="3"/>
  <c r="AC107" i="3"/>
  <c r="AB107" i="3"/>
  <c r="AA107" i="3"/>
  <c r="K128" i="3"/>
  <c r="I128" i="3"/>
  <c r="J128" i="3"/>
  <c r="AC131" i="3"/>
  <c r="AB131" i="3"/>
  <c r="AA131" i="3"/>
  <c r="AA74" i="3"/>
  <c r="Q76" i="3"/>
  <c r="O77" i="3"/>
  <c r="U78" i="3"/>
  <c r="W78" i="3"/>
  <c r="AC79" i="3"/>
  <c r="AB79" i="3"/>
  <c r="K80" i="3"/>
  <c r="J80" i="3"/>
  <c r="I80" i="3"/>
  <c r="O81" i="3"/>
  <c r="O99" i="3"/>
  <c r="V101" i="3"/>
  <c r="O102" i="3"/>
  <c r="Q103" i="3"/>
  <c r="P103" i="3"/>
  <c r="AC108" i="3"/>
  <c r="AB108" i="3"/>
  <c r="AA108" i="3"/>
  <c r="K132" i="3"/>
  <c r="J132" i="3"/>
  <c r="I132" i="3"/>
  <c r="E129" i="3"/>
  <c r="D129" i="3"/>
  <c r="C129" i="3"/>
  <c r="K131" i="3"/>
  <c r="I131" i="3"/>
  <c r="E132" i="3"/>
  <c r="D132" i="3"/>
  <c r="C132" i="3"/>
  <c r="E134" i="3"/>
  <c r="D134" i="3"/>
  <c r="C134" i="3"/>
  <c r="I100" i="3"/>
  <c r="I101" i="3"/>
  <c r="I102" i="3"/>
  <c r="I103" i="3"/>
  <c r="I104" i="3"/>
  <c r="I105" i="3"/>
  <c r="I106" i="3"/>
  <c r="I107" i="3"/>
  <c r="I108" i="3"/>
  <c r="AA129" i="3"/>
  <c r="J100" i="3"/>
  <c r="J101" i="3"/>
  <c r="J102" i="3"/>
  <c r="J103" i="3"/>
  <c r="J104" i="3"/>
  <c r="J105" i="3"/>
  <c r="J106" i="3"/>
  <c r="J107" i="3"/>
  <c r="J108" i="3"/>
  <c r="AA125" i="3"/>
  <c r="AA126" i="3"/>
  <c r="AA127" i="3"/>
  <c r="AA128" i="3"/>
  <c r="AC129" i="3"/>
  <c r="AC132" i="3"/>
  <c r="AB132" i="3"/>
  <c r="AC134" i="3"/>
  <c r="AB134" i="3"/>
  <c r="AC125" i="3"/>
  <c r="AC126" i="3"/>
  <c r="AC127" i="3"/>
  <c r="AC128" i="3"/>
  <c r="E131" i="3"/>
  <c r="D131" i="3"/>
  <c r="C131" i="3"/>
  <c r="E126" i="3"/>
  <c r="C126" i="3"/>
  <c r="E127" i="3"/>
  <c r="C127" i="3"/>
  <c r="E128" i="3"/>
  <c r="C128" i="3"/>
  <c r="E130" i="3"/>
  <c r="D130" i="3"/>
  <c r="C130" i="3"/>
  <c r="E133" i="3"/>
  <c r="D133" i="3"/>
  <c r="C133" i="3"/>
  <c r="N120" i="3" l="1"/>
  <c r="N118" i="3"/>
  <c r="AB60" i="3"/>
  <c r="AB62" i="3"/>
  <c r="AB64" i="3"/>
  <c r="AA64" i="3" s="1"/>
  <c r="AB66" i="3"/>
  <c r="AB68" i="3"/>
  <c r="AB61" i="3"/>
  <c r="Z61" i="3" s="1"/>
  <c r="AB65" i="3"/>
  <c r="AB69" i="3"/>
  <c r="Z69" i="3" s="1"/>
  <c r="AB63" i="3"/>
  <c r="AJ15" i="5"/>
  <c r="AJ11" i="5"/>
  <c r="AI11" i="5" s="1"/>
  <c r="AO6" i="5"/>
  <c r="AO10" i="5"/>
  <c r="AO14" i="5"/>
  <c r="AM14" i="5" s="1"/>
  <c r="K8" i="5"/>
  <c r="J8" i="5" s="1"/>
  <c r="K12" i="5"/>
  <c r="J12" i="5" s="1"/>
  <c r="AJ7" i="5"/>
  <c r="AJ8" i="5"/>
  <c r="K7" i="5"/>
  <c r="I7" i="5" s="1"/>
  <c r="K11" i="5"/>
  <c r="I11" i="5" s="1"/>
  <c r="K15" i="5"/>
  <c r="J15" i="5" s="1"/>
  <c r="AJ9" i="5"/>
  <c r="AI9" i="5" s="1"/>
  <c r="AJ13" i="5"/>
  <c r="AJ14" i="5"/>
  <c r="AH14" i="5" s="1"/>
  <c r="K6" i="5"/>
  <c r="J6" i="5" s="1"/>
  <c r="K10" i="5"/>
  <c r="J10" i="5" s="1"/>
  <c r="K14" i="5"/>
  <c r="I14" i="5" s="1"/>
  <c r="AJ12" i="5"/>
  <c r="AJ10" i="5"/>
  <c r="AO7" i="5"/>
  <c r="AN7" i="5" s="1"/>
  <c r="AO11" i="5"/>
  <c r="K9" i="5"/>
  <c r="J9" i="5" s="1"/>
  <c r="Z16" i="3"/>
  <c r="AA16" i="3"/>
  <c r="V65" i="3"/>
  <c r="U65" i="3" s="1"/>
  <c r="AB7" i="3"/>
  <c r="AA7" i="3" s="1"/>
  <c r="AB15" i="3"/>
  <c r="AA15" i="3" s="1"/>
  <c r="AB12" i="3"/>
  <c r="Z12" i="3" s="1"/>
  <c r="AB10" i="3"/>
  <c r="AA10" i="3" s="1"/>
  <c r="O114" i="3"/>
  <c r="N114" i="3"/>
  <c r="P122" i="3"/>
  <c r="O117" i="3"/>
  <c r="N116" i="3"/>
  <c r="J40" i="3"/>
  <c r="AB8" i="3"/>
  <c r="AB11" i="3"/>
  <c r="J33" i="3"/>
  <c r="I33" i="3" s="1"/>
  <c r="J41" i="3"/>
  <c r="H41" i="3" s="1"/>
  <c r="J34" i="3"/>
  <c r="I34" i="3" s="1"/>
  <c r="J42" i="3"/>
  <c r="I42" i="3" s="1"/>
  <c r="J35" i="3"/>
  <c r="I35" i="3" s="1"/>
  <c r="J36" i="3"/>
  <c r="I36" i="3" s="1"/>
  <c r="J37" i="3"/>
  <c r="I37" i="3" s="1"/>
  <c r="J38" i="3"/>
  <c r="H38" i="3" s="1"/>
  <c r="P67" i="3"/>
  <c r="O67" i="3" s="1"/>
  <c r="P61" i="3"/>
  <c r="P64" i="3"/>
  <c r="O64" i="3" s="1"/>
  <c r="J61" i="3"/>
  <c r="H61" i="3" s="1"/>
  <c r="P62" i="3"/>
  <c r="J68" i="3"/>
  <c r="I68" i="3" s="1"/>
  <c r="P68" i="3"/>
  <c r="O68" i="3" s="1"/>
  <c r="P66" i="3"/>
  <c r="O66" i="3" s="1"/>
  <c r="H69" i="3"/>
  <c r="J66" i="3"/>
  <c r="I66" i="3" s="1"/>
  <c r="P60" i="3"/>
  <c r="N60" i="3" s="1"/>
  <c r="P65" i="3"/>
  <c r="N65" i="3" s="1"/>
  <c r="J65" i="3"/>
  <c r="P69" i="3"/>
  <c r="O69" i="3" s="1"/>
  <c r="J64" i="3"/>
  <c r="I64" i="3" s="1"/>
  <c r="J63" i="3"/>
  <c r="I63" i="3" s="1"/>
  <c r="AB13" i="3"/>
  <c r="AB9" i="3"/>
  <c r="AB14" i="3"/>
  <c r="O113" i="3"/>
  <c r="N113" i="3"/>
  <c r="D89" i="3"/>
  <c r="D92" i="3"/>
  <c r="D91" i="3"/>
  <c r="D90" i="3"/>
  <c r="D88" i="3"/>
  <c r="D96" i="3"/>
  <c r="D87" i="3"/>
  <c r="D95" i="3"/>
  <c r="D94" i="3"/>
  <c r="D93" i="3"/>
  <c r="V69" i="3"/>
  <c r="V60" i="3"/>
  <c r="V68" i="3"/>
  <c r="V67" i="3"/>
  <c r="V66" i="3"/>
  <c r="V64" i="3"/>
  <c r="V63" i="3"/>
  <c r="V62" i="3"/>
  <c r="D122" i="3"/>
  <c r="D120" i="3"/>
  <c r="D118" i="3"/>
  <c r="D114" i="3"/>
  <c r="D115" i="3"/>
  <c r="D117" i="3"/>
  <c r="D119" i="3"/>
  <c r="D113" i="3"/>
  <c r="D121" i="3"/>
  <c r="D116" i="3"/>
  <c r="AB39" i="3"/>
  <c r="AB38" i="3"/>
  <c r="AB37" i="3"/>
  <c r="AB36" i="3"/>
  <c r="AB35" i="3"/>
  <c r="AB42" i="3"/>
  <c r="AB34" i="3"/>
  <c r="AB41" i="3"/>
  <c r="AB33" i="3"/>
  <c r="AB40" i="3"/>
  <c r="O119" i="3"/>
  <c r="N119" i="3"/>
  <c r="I60" i="3"/>
  <c r="H60" i="3"/>
  <c r="N115" i="3"/>
  <c r="O115" i="3"/>
  <c r="N121" i="3"/>
  <c r="O121" i="3"/>
  <c r="I61" i="3"/>
  <c r="AN15" i="5"/>
  <c r="AM15" i="5"/>
  <c r="H68" i="3"/>
  <c r="AA61" i="3"/>
  <c r="AA69" i="3"/>
  <c r="AI15" i="5"/>
  <c r="AH15" i="5"/>
  <c r="AN8" i="5"/>
  <c r="AM8" i="5"/>
  <c r="AA60" i="3"/>
  <c r="Z60" i="3"/>
  <c r="AA68" i="3"/>
  <c r="Z68" i="3"/>
  <c r="AI7" i="5"/>
  <c r="AH7" i="5"/>
  <c r="O65" i="3"/>
  <c r="AM7" i="5"/>
  <c r="I67" i="3"/>
  <c r="H67" i="3"/>
  <c r="U61" i="3"/>
  <c r="T61" i="3"/>
  <c r="AA62" i="3"/>
  <c r="Z62" i="3"/>
  <c r="N64" i="3"/>
  <c r="I39" i="3"/>
  <c r="H39" i="3"/>
  <c r="AI10" i="5"/>
  <c r="AH10" i="5"/>
  <c r="U23" i="5"/>
  <c r="U28" i="5"/>
  <c r="U20" i="5"/>
  <c r="U25" i="5"/>
  <c r="U22" i="5"/>
  <c r="U27" i="5"/>
  <c r="U24" i="5"/>
  <c r="U29" i="5"/>
  <c r="U21" i="5"/>
  <c r="U26" i="5"/>
  <c r="AN9" i="5"/>
  <c r="AM9" i="5"/>
  <c r="O60" i="3"/>
  <c r="AN10" i="5"/>
  <c r="AM10" i="5"/>
  <c r="J96" i="3"/>
  <c r="J95" i="3"/>
  <c r="J94" i="3"/>
  <c r="J93" i="3"/>
  <c r="J92" i="3"/>
  <c r="J91" i="3"/>
  <c r="J90" i="3"/>
  <c r="J89" i="3"/>
  <c r="J88" i="3"/>
  <c r="J87" i="3"/>
  <c r="I65" i="3"/>
  <c r="H65" i="3"/>
  <c r="V122" i="3"/>
  <c r="V121" i="3"/>
  <c r="V120" i="3"/>
  <c r="V119" i="3"/>
  <c r="V118" i="3"/>
  <c r="V117" i="3"/>
  <c r="V116" i="3"/>
  <c r="V115" i="3"/>
  <c r="V114" i="3"/>
  <c r="V113" i="3"/>
  <c r="V96" i="3"/>
  <c r="V95" i="3"/>
  <c r="V94" i="3"/>
  <c r="V93" i="3"/>
  <c r="V92" i="3"/>
  <c r="V91" i="3"/>
  <c r="V90" i="3"/>
  <c r="V89" i="3"/>
  <c r="V88" i="3"/>
  <c r="V87" i="3"/>
  <c r="J122" i="3"/>
  <c r="J121" i="3"/>
  <c r="J120" i="3"/>
  <c r="J119" i="3"/>
  <c r="J118" i="3"/>
  <c r="J117" i="3"/>
  <c r="J116" i="3"/>
  <c r="J115" i="3"/>
  <c r="J114" i="3"/>
  <c r="J113" i="3"/>
  <c r="AI8" i="5"/>
  <c r="AH8" i="5"/>
  <c r="N67" i="3"/>
  <c r="P15" i="5"/>
  <c r="P14" i="5"/>
  <c r="P13" i="5"/>
  <c r="P12" i="5"/>
  <c r="P11" i="5"/>
  <c r="P10" i="5"/>
  <c r="P9" i="5"/>
  <c r="P8" i="5"/>
  <c r="P7" i="5"/>
  <c r="P6" i="5"/>
  <c r="AN11" i="5"/>
  <c r="AM11" i="5"/>
  <c r="I13" i="5"/>
  <c r="J13" i="5"/>
  <c r="U15" i="5"/>
  <c r="U14" i="5"/>
  <c r="U13" i="5"/>
  <c r="U12" i="5"/>
  <c r="U11" i="5"/>
  <c r="U10" i="5"/>
  <c r="U9" i="5"/>
  <c r="U8" i="5"/>
  <c r="U7" i="5"/>
  <c r="U6" i="5"/>
  <c r="AA63" i="3"/>
  <c r="Z63" i="3"/>
  <c r="AB122" i="3"/>
  <c r="AB121" i="3"/>
  <c r="AB120" i="3"/>
  <c r="AB119" i="3"/>
  <c r="AB118" i="3"/>
  <c r="AB117" i="3"/>
  <c r="AB116" i="3"/>
  <c r="AB115" i="3"/>
  <c r="AB114" i="3"/>
  <c r="AB113" i="3"/>
  <c r="H64" i="3"/>
  <c r="V42" i="3"/>
  <c r="V41" i="3"/>
  <c r="V39" i="3"/>
  <c r="V37" i="3"/>
  <c r="V35" i="3"/>
  <c r="V33" i="3"/>
  <c r="V40" i="3"/>
  <c r="V38" i="3"/>
  <c r="V36" i="3"/>
  <c r="V34" i="3"/>
  <c r="AA65" i="3"/>
  <c r="Z65" i="3"/>
  <c r="P16" i="3"/>
  <c r="P15" i="3"/>
  <c r="P14" i="3"/>
  <c r="P13" i="3"/>
  <c r="P12" i="3"/>
  <c r="P11" i="3"/>
  <c r="P10" i="3"/>
  <c r="P9" i="3"/>
  <c r="P8" i="3"/>
  <c r="P7" i="3"/>
  <c r="H42" i="3"/>
  <c r="AH11" i="5"/>
  <c r="O62" i="3"/>
  <c r="N62" i="3"/>
  <c r="V15" i="3"/>
  <c r="V11" i="3"/>
  <c r="V7" i="3"/>
  <c r="V10" i="3"/>
  <c r="V16" i="3"/>
  <c r="V12" i="3"/>
  <c r="V8" i="3"/>
  <c r="V13" i="3"/>
  <c r="V9" i="3"/>
  <c r="V14" i="3"/>
  <c r="AN12" i="5"/>
  <c r="AM12" i="5"/>
  <c r="H66" i="3"/>
  <c r="D16" i="3"/>
  <c r="D15" i="3"/>
  <c r="D14" i="3"/>
  <c r="D13" i="3"/>
  <c r="D12" i="3"/>
  <c r="D11" i="3"/>
  <c r="D10" i="3"/>
  <c r="D9" i="3"/>
  <c r="D8" i="3"/>
  <c r="D7" i="3"/>
  <c r="O63" i="3"/>
  <c r="N63" i="3"/>
  <c r="P96" i="3"/>
  <c r="P95" i="3"/>
  <c r="P94" i="3"/>
  <c r="P93" i="3"/>
  <c r="P92" i="3"/>
  <c r="P91" i="3"/>
  <c r="P90" i="3"/>
  <c r="P89" i="3"/>
  <c r="P88" i="3"/>
  <c r="P87" i="3"/>
  <c r="AB92" i="3"/>
  <c r="AB91" i="3"/>
  <c r="AB90" i="3"/>
  <c r="AB89" i="3"/>
  <c r="AB95" i="3"/>
  <c r="AB87" i="3"/>
  <c r="AB94" i="3"/>
  <c r="AB88" i="3"/>
  <c r="AB96" i="3"/>
  <c r="AB93" i="3"/>
  <c r="AA66" i="3"/>
  <c r="Z66" i="3"/>
  <c r="AE15" i="5"/>
  <c r="AE14" i="5"/>
  <c r="AE13" i="5"/>
  <c r="AE12" i="5"/>
  <c r="AE11" i="5"/>
  <c r="AE10" i="5"/>
  <c r="AE9" i="5"/>
  <c r="AE8" i="5"/>
  <c r="AE7" i="5"/>
  <c r="AE6" i="5"/>
  <c r="Z15" i="5"/>
  <c r="Z14" i="5"/>
  <c r="Z13" i="5"/>
  <c r="Z12" i="5"/>
  <c r="Z11" i="5"/>
  <c r="Z10" i="5"/>
  <c r="Z9" i="5"/>
  <c r="Z8" i="5"/>
  <c r="Z7" i="5"/>
  <c r="Z6" i="5"/>
  <c r="AI12" i="5"/>
  <c r="AH12" i="5"/>
  <c r="AI6" i="5"/>
  <c r="AH6" i="5"/>
  <c r="AN13" i="5"/>
  <c r="AM13" i="5"/>
  <c r="J7" i="5"/>
  <c r="P40" i="3"/>
  <c r="P38" i="3"/>
  <c r="P36" i="3"/>
  <c r="P34" i="3"/>
  <c r="P42" i="3"/>
  <c r="P41" i="3"/>
  <c r="P39" i="3"/>
  <c r="P37" i="3"/>
  <c r="P35" i="3"/>
  <c r="P33" i="3"/>
  <c r="I40" i="3"/>
  <c r="H40" i="3"/>
  <c r="AI13" i="5"/>
  <c r="AH13" i="5"/>
  <c r="I62" i="3"/>
  <c r="H62" i="3"/>
  <c r="D40" i="3"/>
  <c r="D38" i="3"/>
  <c r="D36" i="3"/>
  <c r="D34" i="3"/>
  <c r="D42" i="3"/>
  <c r="D41" i="3"/>
  <c r="D39" i="3"/>
  <c r="D37" i="3"/>
  <c r="D35" i="3"/>
  <c r="D33" i="3"/>
  <c r="AA67" i="3"/>
  <c r="Z67" i="3"/>
  <c r="J16" i="3"/>
  <c r="J15" i="3"/>
  <c r="J14" i="3"/>
  <c r="J13" i="3"/>
  <c r="J12" i="3"/>
  <c r="J11" i="3"/>
  <c r="J10" i="3"/>
  <c r="J9" i="3"/>
  <c r="J8" i="3"/>
  <c r="J7" i="3"/>
  <c r="D69" i="3"/>
  <c r="D68" i="3"/>
  <c r="D67" i="3"/>
  <c r="D66" i="3"/>
  <c r="D65" i="3"/>
  <c r="D64" i="3"/>
  <c r="D63" i="3"/>
  <c r="D62" i="3"/>
  <c r="D61" i="3"/>
  <c r="D60" i="3"/>
  <c r="AI14" i="5"/>
  <c r="O61" i="3"/>
  <c r="N61" i="3"/>
  <c r="F15" i="5"/>
  <c r="F14" i="5"/>
  <c r="F13" i="5"/>
  <c r="F12" i="5"/>
  <c r="F11" i="5"/>
  <c r="F10" i="5"/>
  <c r="F9" i="5"/>
  <c r="F8" i="5"/>
  <c r="F7" i="5"/>
  <c r="F6" i="5"/>
  <c r="AN6" i="5"/>
  <c r="AM6" i="5"/>
  <c r="AN14" i="5"/>
  <c r="I8" i="5"/>
  <c r="I15" i="5" l="1"/>
  <c r="I6" i="5"/>
  <c r="I10" i="5"/>
  <c r="H33" i="3"/>
  <c r="J11" i="5"/>
  <c r="I9" i="5"/>
  <c r="I12" i="5"/>
  <c r="Z15" i="3"/>
  <c r="H63" i="3"/>
  <c r="N69" i="3"/>
  <c r="T65" i="3"/>
  <c r="Z64" i="3"/>
  <c r="AH9" i="5"/>
  <c r="N66" i="3"/>
  <c r="J14" i="5"/>
  <c r="Z7" i="3"/>
  <c r="AA12" i="3"/>
  <c r="I41" i="3"/>
  <c r="I38" i="3"/>
  <c r="Z10" i="3"/>
  <c r="O122" i="3"/>
  <c r="N122" i="3"/>
  <c r="N68" i="3"/>
  <c r="H37" i="3"/>
  <c r="H35" i="3"/>
  <c r="H34" i="3"/>
  <c r="AA11" i="3"/>
  <c r="Z11" i="3"/>
  <c r="AA8" i="3"/>
  <c r="Z8" i="3"/>
  <c r="H36" i="3"/>
  <c r="Z14" i="3"/>
  <c r="AA14" i="3"/>
  <c r="AA9" i="3"/>
  <c r="Z9" i="3"/>
  <c r="AA13" i="3"/>
  <c r="Z13" i="3"/>
  <c r="AA37" i="3"/>
  <c r="Z37" i="3"/>
  <c r="C119" i="3"/>
  <c r="B119" i="3"/>
  <c r="T69" i="3"/>
  <c r="U69" i="3"/>
  <c r="C91" i="3"/>
  <c r="B91" i="3"/>
  <c r="Z40" i="3"/>
  <c r="AA40" i="3"/>
  <c r="AA38" i="3"/>
  <c r="Z38" i="3"/>
  <c r="C117" i="3"/>
  <c r="B117" i="3"/>
  <c r="U62" i="3"/>
  <c r="T62" i="3"/>
  <c r="B93" i="3"/>
  <c r="C93" i="3"/>
  <c r="C92" i="3"/>
  <c r="B92" i="3"/>
  <c r="AA33" i="3"/>
  <c r="Z33" i="3"/>
  <c r="AA39" i="3"/>
  <c r="Z39" i="3"/>
  <c r="C115" i="3"/>
  <c r="B115" i="3"/>
  <c r="U63" i="3"/>
  <c r="T63" i="3"/>
  <c r="B94" i="3"/>
  <c r="C94" i="3"/>
  <c r="B89" i="3"/>
  <c r="C89" i="3"/>
  <c r="AA41" i="3"/>
  <c r="Z41" i="3"/>
  <c r="C114" i="3"/>
  <c r="B114" i="3"/>
  <c r="U64" i="3"/>
  <c r="T64" i="3"/>
  <c r="C95" i="3"/>
  <c r="B95" i="3"/>
  <c r="AA34" i="3"/>
  <c r="Z34" i="3"/>
  <c r="C118" i="3"/>
  <c r="B118" i="3"/>
  <c r="U66" i="3"/>
  <c r="T66" i="3"/>
  <c r="C87" i="3"/>
  <c r="B87" i="3"/>
  <c r="AA42" i="3"/>
  <c r="Z42" i="3"/>
  <c r="C116" i="3"/>
  <c r="B116" i="3"/>
  <c r="C120" i="3"/>
  <c r="B120" i="3"/>
  <c r="U67" i="3"/>
  <c r="T67" i="3"/>
  <c r="C96" i="3"/>
  <c r="B96" i="3"/>
  <c r="AA35" i="3"/>
  <c r="Z35" i="3"/>
  <c r="C121" i="3"/>
  <c r="B121" i="3"/>
  <c r="B122" i="3"/>
  <c r="C122" i="3"/>
  <c r="T68" i="3"/>
  <c r="U68" i="3"/>
  <c r="C88" i="3"/>
  <c r="B88" i="3"/>
  <c r="AA36" i="3"/>
  <c r="Z36" i="3"/>
  <c r="C113" i="3"/>
  <c r="B113" i="3"/>
  <c r="U60" i="3"/>
  <c r="T60" i="3"/>
  <c r="C90" i="3"/>
  <c r="B90" i="3"/>
  <c r="C64" i="3"/>
  <c r="B64" i="3"/>
  <c r="O37" i="3"/>
  <c r="N37" i="3"/>
  <c r="T8" i="5"/>
  <c r="S8" i="5"/>
  <c r="E9" i="5"/>
  <c r="D9" i="5"/>
  <c r="C65" i="3"/>
  <c r="B65" i="3"/>
  <c r="I14" i="3"/>
  <c r="H14" i="3"/>
  <c r="C42" i="3"/>
  <c r="B42" i="3"/>
  <c r="O39" i="3"/>
  <c r="N39" i="3"/>
  <c r="Y9" i="5"/>
  <c r="X9" i="5"/>
  <c r="AD9" i="5"/>
  <c r="AC9" i="5"/>
  <c r="AA95" i="3"/>
  <c r="Z95" i="3"/>
  <c r="O88" i="3"/>
  <c r="N88" i="3"/>
  <c r="O96" i="3"/>
  <c r="N96" i="3"/>
  <c r="C12" i="3"/>
  <c r="B12" i="3"/>
  <c r="U8" i="3"/>
  <c r="T8" i="3"/>
  <c r="O8" i="3"/>
  <c r="N8" i="3"/>
  <c r="O16" i="3"/>
  <c r="N16" i="3"/>
  <c r="T36" i="3"/>
  <c r="U36" i="3"/>
  <c r="T42" i="3"/>
  <c r="U42" i="3"/>
  <c r="AA120" i="3"/>
  <c r="Z120" i="3"/>
  <c r="T9" i="5"/>
  <c r="S9" i="5"/>
  <c r="O9" i="5"/>
  <c r="N9" i="5"/>
  <c r="H120" i="3"/>
  <c r="I120" i="3"/>
  <c r="T92" i="3"/>
  <c r="U92" i="3"/>
  <c r="U116" i="3"/>
  <c r="T116" i="3"/>
  <c r="H92" i="3"/>
  <c r="I92" i="3"/>
  <c r="T24" i="5"/>
  <c r="S24" i="5"/>
  <c r="C41" i="3"/>
  <c r="B41" i="3"/>
  <c r="AD8" i="5"/>
  <c r="AC8" i="5"/>
  <c r="O95" i="3"/>
  <c r="N95" i="3"/>
  <c r="T91" i="3"/>
  <c r="U91" i="3"/>
  <c r="S29" i="5"/>
  <c r="T29" i="5"/>
  <c r="E10" i="5"/>
  <c r="D10" i="5"/>
  <c r="C66" i="3"/>
  <c r="B66" i="3"/>
  <c r="I7" i="3"/>
  <c r="H7" i="3"/>
  <c r="I15" i="3"/>
  <c r="H15" i="3"/>
  <c r="C34" i="3"/>
  <c r="B34" i="3"/>
  <c r="O41" i="3"/>
  <c r="N41" i="3"/>
  <c r="Y10" i="5"/>
  <c r="X10" i="5"/>
  <c r="AD10" i="5"/>
  <c r="AC10" i="5"/>
  <c r="AA89" i="3"/>
  <c r="Z89" i="3"/>
  <c r="O89" i="3"/>
  <c r="N89" i="3"/>
  <c r="C13" i="3"/>
  <c r="B13" i="3"/>
  <c r="U12" i="3"/>
  <c r="T12" i="3"/>
  <c r="O9" i="3"/>
  <c r="N9" i="3"/>
  <c r="T38" i="3"/>
  <c r="U38" i="3"/>
  <c r="AA113" i="3"/>
  <c r="Z113" i="3"/>
  <c r="AA121" i="3"/>
  <c r="Z121" i="3"/>
  <c r="T10" i="5"/>
  <c r="S10" i="5"/>
  <c r="O10" i="5"/>
  <c r="N10" i="5"/>
  <c r="H113" i="3"/>
  <c r="I113" i="3"/>
  <c r="H121" i="3"/>
  <c r="I121" i="3"/>
  <c r="T93" i="3"/>
  <c r="U93" i="3"/>
  <c r="U117" i="3"/>
  <c r="T117" i="3"/>
  <c r="H93" i="3"/>
  <c r="I93" i="3"/>
  <c r="T27" i="5"/>
  <c r="S27" i="5"/>
  <c r="C11" i="3"/>
  <c r="B11" i="3"/>
  <c r="O7" i="3"/>
  <c r="N7" i="3"/>
  <c r="AA119" i="3"/>
  <c r="Z119" i="3"/>
  <c r="AA114" i="3"/>
  <c r="Z114" i="3"/>
  <c r="T11" i="5"/>
  <c r="S11" i="5"/>
  <c r="O11" i="5"/>
  <c r="N11" i="5"/>
  <c r="H114" i="3"/>
  <c r="I114" i="3"/>
  <c r="I122" i="3"/>
  <c r="H122" i="3"/>
  <c r="T94" i="3"/>
  <c r="U94" i="3"/>
  <c r="U118" i="3"/>
  <c r="T118" i="3"/>
  <c r="H94" i="3"/>
  <c r="I94" i="3"/>
  <c r="T22" i="5"/>
  <c r="S22" i="5"/>
  <c r="T34" i="3"/>
  <c r="U34" i="3"/>
  <c r="AD11" i="5"/>
  <c r="AC11" i="5"/>
  <c r="AA90" i="3"/>
  <c r="Z90" i="3"/>
  <c r="E12" i="5"/>
  <c r="D12" i="5"/>
  <c r="C60" i="3"/>
  <c r="B60" i="3"/>
  <c r="C68" i="3"/>
  <c r="B68" i="3"/>
  <c r="I9" i="3"/>
  <c r="H9" i="3"/>
  <c r="C33" i="3"/>
  <c r="B33" i="3"/>
  <c r="C38" i="3"/>
  <c r="B38" i="3"/>
  <c r="O34" i="3"/>
  <c r="N34" i="3"/>
  <c r="Y12" i="5"/>
  <c r="X12" i="5"/>
  <c r="AD12" i="5"/>
  <c r="AC12" i="5"/>
  <c r="AA93" i="3"/>
  <c r="Z93" i="3"/>
  <c r="AA91" i="3"/>
  <c r="Z91" i="3"/>
  <c r="O91" i="3"/>
  <c r="N91" i="3"/>
  <c r="C7" i="3"/>
  <c r="B7" i="3"/>
  <c r="C15" i="3"/>
  <c r="B15" i="3"/>
  <c r="U10" i="3"/>
  <c r="T10" i="3"/>
  <c r="O11" i="3"/>
  <c r="N11" i="3"/>
  <c r="T33" i="3"/>
  <c r="U33" i="3"/>
  <c r="AA115" i="3"/>
  <c r="Z115" i="3"/>
  <c r="T12" i="5"/>
  <c r="S12" i="5"/>
  <c r="O12" i="5"/>
  <c r="N12" i="5"/>
  <c r="H115" i="3"/>
  <c r="I115" i="3"/>
  <c r="T87" i="3"/>
  <c r="U87" i="3"/>
  <c r="T95" i="3"/>
  <c r="U95" i="3"/>
  <c r="U119" i="3"/>
  <c r="T119" i="3"/>
  <c r="H87" i="3"/>
  <c r="I87" i="3"/>
  <c r="H95" i="3"/>
  <c r="I95" i="3"/>
  <c r="T25" i="5"/>
  <c r="S25" i="5"/>
  <c r="Y8" i="5"/>
  <c r="X8" i="5"/>
  <c r="AA87" i="3"/>
  <c r="Z87" i="3"/>
  <c r="O8" i="5"/>
  <c r="N8" i="5"/>
  <c r="H119" i="3"/>
  <c r="I119" i="3"/>
  <c r="H91" i="3"/>
  <c r="I91" i="3"/>
  <c r="C67" i="3"/>
  <c r="B67" i="3"/>
  <c r="Y11" i="5"/>
  <c r="X11" i="5"/>
  <c r="E13" i="5"/>
  <c r="D13" i="5"/>
  <c r="C61" i="3"/>
  <c r="B61" i="3"/>
  <c r="C69" i="3"/>
  <c r="B69" i="3"/>
  <c r="I10" i="3"/>
  <c r="H10" i="3"/>
  <c r="C35" i="3"/>
  <c r="B35" i="3"/>
  <c r="C40" i="3"/>
  <c r="B40" i="3"/>
  <c r="O36" i="3"/>
  <c r="N36" i="3"/>
  <c r="Y13" i="5"/>
  <c r="X13" i="5"/>
  <c r="AD13" i="5"/>
  <c r="AC13" i="5"/>
  <c r="AA96" i="3"/>
  <c r="Z96" i="3"/>
  <c r="AA92" i="3"/>
  <c r="Z92" i="3"/>
  <c r="O92" i="3"/>
  <c r="N92" i="3"/>
  <c r="C8" i="3"/>
  <c r="B8" i="3"/>
  <c r="C16" i="3"/>
  <c r="B16" i="3"/>
  <c r="U7" i="3"/>
  <c r="T7" i="3"/>
  <c r="O12" i="3"/>
  <c r="N12" i="3"/>
  <c r="T35" i="3"/>
  <c r="U35" i="3"/>
  <c r="AA116" i="3"/>
  <c r="Z116" i="3"/>
  <c r="T13" i="5"/>
  <c r="S13" i="5"/>
  <c r="O13" i="5"/>
  <c r="N13" i="5"/>
  <c r="H116" i="3"/>
  <c r="I116" i="3"/>
  <c r="T88" i="3"/>
  <c r="U88" i="3"/>
  <c r="T96" i="3"/>
  <c r="U96" i="3"/>
  <c r="U120" i="3"/>
  <c r="T120" i="3"/>
  <c r="H88" i="3"/>
  <c r="I88" i="3"/>
  <c r="H96" i="3"/>
  <c r="I96" i="3"/>
  <c r="T20" i="5"/>
  <c r="S20" i="5"/>
  <c r="I13" i="3"/>
  <c r="H13" i="3"/>
  <c r="O87" i="3"/>
  <c r="N87" i="3"/>
  <c r="U13" i="3"/>
  <c r="T13" i="3"/>
  <c r="T41" i="3"/>
  <c r="U41" i="3"/>
  <c r="U115" i="3"/>
  <c r="T115" i="3"/>
  <c r="E11" i="5"/>
  <c r="D11" i="5"/>
  <c r="I16" i="3"/>
  <c r="H16" i="3"/>
  <c r="O42" i="3"/>
  <c r="N42" i="3"/>
  <c r="O90" i="3"/>
  <c r="N90" i="3"/>
  <c r="C14" i="3"/>
  <c r="B14" i="3"/>
  <c r="E14" i="5"/>
  <c r="D14" i="5"/>
  <c r="C62" i="3"/>
  <c r="B62" i="3"/>
  <c r="I11" i="3"/>
  <c r="H11" i="3"/>
  <c r="C37" i="3"/>
  <c r="B37" i="3"/>
  <c r="O33" i="3"/>
  <c r="N33" i="3"/>
  <c r="O38" i="3"/>
  <c r="N38" i="3"/>
  <c r="Y6" i="5"/>
  <c r="X6" i="5"/>
  <c r="Y14" i="5"/>
  <c r="X14" i="5"/>
  <c r="AD6" i="5"/>
  <c r="AC6" i="5"/>
  <c r="AD14" i="5"/>
  <c r="AC14" i="5"/>
  <c r="AA88" i="3"/>
  <c r="Z88" i="3"/>
  <c r="O93" i="3"/>
  <c r="N93" i="3"/>
  <c r="C9" i="3"/>
  <c r="B9" i="3"/>
  <c r="U14" i="3"/>
  <c r="T14" i="3"/>
  <c r="U11" i="3"/>
  <c r="T11" i="3"/>
  <c r="O13" i="3"/>
  <c r="N13" i="3"/>
  <c r="T37" i="3"/>
  <c r="U37" i="3"/>
  <c r="AA117" i="3"/>
  <c r="Z117" i="3"/>
  <c r="T6" i="5"/>
  <c r="S6" i="5"/>
  <c r="T14" i="5"/>
  <c r="S14" i="5"/>
  <c r="O6" i="5"/>
  <c r="N6" i="5"/>
  <c r="O14" i="5"/>
  <c r="N14" i="5"/>
  <c r="H117" i="3"/>
  <c r="I117" i="3"/>
  <c r="T89" i="3"/>
  <c r="U89" i="3"/>
  <c r="U113" i="3"/>
  <c r="T113" i="3"/>
  <c r="U121" i="3"/>
  <c r="T121" i="3"/>
  <c r="H89" i="3"/>
  <c r="I89" i="3"/>
  <c r="T26" i="5"/>
  <c r="S26" i="5"/>
  <c r="T28" i="5"/>
  <c r="S28" i="5"/>
  <c r="E8" i="5"/>
  <c r="D8" i="5"/>
  <c r="O15" i="3"/>
  <c r="N15" i="3"/>
  <c r="I8" i="3"/>
  <c r="H8" i="3"/>
  <c r="C36" i="3"/>
  <c r="B36" i="3"/>
  <c r="U16" i="3"/>
  <c r="T16" i="3"/>
  <c r="O10" i="3"/>
  <c r="N10" i="3"/>
  <c r="T40" i="3"/>
  <c r="U40" i="3"/>
  <c r="Z122" i="3"/>
  <c r="AA122" i="3"/>
  <c r="E6" i="5"/>
  <c r="D6" i="5"/>
  <c r="E7" i="5"/>
  <c r="D7" i="5"/>
  <c r="E15" i="5"/>
  <c r="D15" i="5"/>
  <c r="C63" i="3"/>
  <c r="B63" i="3"/>
  <c r="I12" i="3"/>
  <c r="H12" i="3"/>
  <c r="C39" i="3"/>
  <c r="B39" i="3"/>
  <c r="O35" i="3"/>
  <c r="N35" i="3"/>
  <c r="O40" i="3"/>
  <c r="N40" i="3"/>
  <c r="Y7" i="5"/>
  <c r="X7" i="5"/>
  <c r="Y15" i="5"/>
  <c r="X15" i="5"/>
  <c r="AD7" i="5"/>
  <c r="AC7" i="5"/>
  <c r="AD15" i="5"/>
  <c r="AC15" i="5"/>
  <c r="AA94" i="3"/>
  <c r="Z94" i="3"/>
  <c r="O94" i="3"/>
  <c r="N94" i="3"/>
  <c r="C10" i="3"/>
  <c r="B10" i="3"/>
  <c r="U9" i="3"/>
  <c r="T9" i="3"/>
  <c r="U15" i="3"/>
  <c r="T15" i="3"/>
  <c r="O14" i="3"/>
  <c r="N14" i="3"/>
  <c r="T39" i="3"/>
  <c r="U39" i="3"/>
  <c r="AA118" i="3"/>
  <c r="Z118" i="3"/>
  <c r="T7" i="5"/>
  <c r="S7" i="5"/>
  <c r="T15" i="5"/>
  <c r="S15" i="5"/>
  <c r="O7" i="5"/>
  <c r="N7" i="5"/>
  <c r="O15" i="5"/>
  <c r="N15" i="5"/>
  <c r="H118" i="3"/>
  <c r="I118" i="3"/>
  <c r="T90" i="3"/>
  <c r="U90" i="3"/>
  <c r="U114" i="3"/>
  <c r="T114" i="3"/>
  <c r="U122" i="3"/>
  <c r="T122" i="3"/>
  <c r="H90" i="3"/>
  <c r="I90" i="3"/>
  <c r="S21" i="5"/>
  <c r="T21" i="5"/>
  <c r="T23" i="5"/>
  <c r="S23" i="5"/>
</calcChain>
</file>

<file path=xl/sharedStrings.xml><?xml version="1.0" encoding="utf-8"?>
<sst xmlns="http://schemas.openxmlformats.org/spreadsheetml/2006/main" count="770" uniqueCount="70">
  <si>
    <t>Ordem de grupo</t>
  </si>
  <si>
    <t>Supino</t>
  </si>
  <si>
    <t>RAW</t>
  </si>
  <si>
    <t>Nome</t>
  </si>
  <si>
    <t>Peso</t>
  </si>
  <si>
    <t>Ano de nascimento</t>
  </si>
  <si>
    <t>Equipe</t>
  </si>
  <si>
    <t>1º Pedida</t>
  </si>
  <si>
    <t>2º Pedida</t>
  </si>
  <si>
    <t>3º Pedida</t>
  </si>
  <si>
    <t>Maior Válido</t>
  </si>
  <si>
    <t>Total</t>
  </si>
  <si>
    <t>IPF Points RAW</t>
  </si>
  <si>
    <t>Novos</t>
  </si>
  <si>
    <t>SubJr</t>
  </si>
  <si>
    <t>Jr</t>
  </si>
  <si>
    <t>Open</t>
  </si>
  <si>
    <t>M1</t>
  </si>
  <si>
    <t>M2</t>
  </si>
  <si>
    <t>M3</t>
  </si>
  <si>
    <t>M4</t>
  </si>
  <si>
    <t>IPF Points Equip.</t>
  </si>
  <si>
    <t>Sub Junior</t>
  </si>
  <si>
    <t>Junior</t>
  </si>
  <si>
    <t>Master 1</t>
  </si>
  <si>
    <t>Master 2</t>
  </si>
  <si>
    <t>Master 3</t>
  </si>
  <si>
    <t>Master 4</t>
  </si>
  <si>
    <t>Colocação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</si>
  <si>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</si>
  <si>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</si>
  <si>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</si>
  <si>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</si>
  <si>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</si>
  <si>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</si>
  <si>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</si>
  <si>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</si>
  <si>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</si>
  <si>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</si>
  <si>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Atletas Novos</t>
  </si>
  <si>
    <t>Corresp</t>
  </si>
  <si>
    <t>Atletas Sb Jr</t>
  </si>
  <si>
    <t>Atletas Jr</t>
  </si>
  <si>
    <t>Atletas Open</t>
  </si>
  <si>
    <t>Atletas Master 1</t>
  </si>
  <si>
    <t>MELHORES ATLETAS RAW POR CATEGORIA DE IDADE</t>
  </si>
  <si>
    <t xml:space="preserve">Junior </t>
  </si>
  <si>
    <t>IPF Points</t>
  </si>
  <si>
    <t>MELHORES ATLETAS RAW</t>
  </si>
  <si>
    <t xml:space="preserve">Categoria - 52kgs </t>
  </si>
  <si>
    <t xml:space="preserve">Categoria - 57kgs </t>
  </si>
  <si>
    <t xml:space="preserve">Categoria - 72kgs </t>
  </si>
  <si>
    <t xml:space="preserve">Categoria - 84kgs </t>
  </si>
  <si>
    <t>Categoria -52Kgs</t>
  </si>
  <si>
    <t>Categoria -57Kgs</t>
  </si>
  <si>
    <t>Categoria -63Kgs</t>
  </si>
  <si>
    <t>Categoria -72Kgs</t>
  </si>
  <si>
    <t>Categoria -84Kgs</t>
  </si>
  <si>
    <t>RENATA INAMASSU</t>
  </si>
  <si>
    <t>KETHELYN TEIXEIRA</t>
  </si>
  <si>
    <t>PR</t>
  </si>
  <si>
    <t>SC</t>
  </si>
  <si>
    <t>GABRIELA TULIO STRUCK</t>
  </si>
  <si>
    <t>MARIANE ORIBKA</t>
  </si>
  <si>
    <t>ANA ROSA CASTELLAIN</t>
  </si>
  <si>
    <t>LUCIANE DE OLIVEIRA PIVA</t>
  </si>
  <si>
    <t>LAILA HOBI</t>
  </si>
  <si>
    <t>THAYSE BAIJ</t>
  </si>
  <si>
    <t>JOANA MARIA KAWALEC</t>
  </si>
  <si>
    <t>FLAVIANE SYDORAK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</si>
</sst>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0" fillId="2" borderId="12" xfId="0" applyFill="1" applyBorder="1"/>
    <xf numFmtId="0" fontId="0" fillId="0" borderId="0" xfId="0" applyAlignment="1">
      <alignment wrapText="1"/>
    </xf>
    <xf numFmtId="0" fontId="4" fillId="2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5" xfId="0" applyFill="1" applyBorder="1"/>
    <xf numFmtId="0" fontId="0" fillId="0" borderId="8" xfId="0" applyBorder="1"/>
    <xf numFmtId="0" fontId="0" fillId="6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/>
    <xf numFmtId="0" fontId="0" fillId="2" borderId="17" xfId="0" applyFill="1" applyBorder="1"/>
    <xf numFmtId="0" fontId="5" fillId="2" borderId="0" xfId="0" applyFont="1" applyFill="1"/>
    <xf numFmtId="0" fontId="0" fillId="4" borderId="13" xfId="0" applyFill="1" applyBorder="1"/>
    <xf numFmtId="0" fontId="0" fillId="4" borderId="2" xfId="0" applyFill="1" applyBorder="1"/>
    <xf numFmtId="0" fontId="0" fillId="4" borderId="14" xfId="0" applyFill="1" applyBorder="1"/>
    <xf numFmtId="0" fontId="0" fillId="4" borderId="3" xfId="0" applyFill="1" applyBorder="1"/>
    <xf numFmtId="0" fontId="0" fillId="4" borderId="0" xfId="0" applyFill="1"/>
    <xf numFmtId="0" fontId="0" fillId="4" borderId="18" xfId="0" applyFill="1" applyBorder="1"/>
    <xf numFmtId="0" fontId="0" fillId="4" borderId="17" xfId="0" applyFill="1" applyBorder="1"/>
    <xf numFmtId="0" fontId="0" fillId="4" borderId="11" xfId="0" applyFill="1" applyBorder="1"/>
    <xf numFmtId="0" fontId="0" fillId="4" borderId="12" xfId="0" applyFill="1" applyBorder="1"/>
    <xf numFmtId="0" fontId="7" fillId="4" borderId="1" xfId="0" applyFont="1" applyFill="1" applyBorder="1" applyAlignment="1">
      <alignment horizontal="center" vertical="center"/>
    </xf>
    <xf numFmtId="0" fontId="0" fillId="4" borderId="8" xfId="0" applyFill="1" applyBorder="1"/>
    <xf numFmtId="0" fontId="8" fillId="2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7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809624</xdr:colOff>
      <xdr:row>1</xdr:row>
      <xdr:rowOff>546359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A54E0A-E172-479A-AE12-132CDC754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0"/>
          <a:ext cx="1364455" cy="736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137583</xdr:colOff>
      <xdr:row>0</xdr:row>
      <xdr:rowOff>654986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EEBC2-03E9-4DD9-9F63-BA74F72DD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1214966" cy="6549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19050</xdr:rowOff>
    </xdr:from>
    <xdr:to>
      <xdr:col>2</xdr:col>
      <xdr:colOff>247650</xdr:colOff>
      <xdr:row>0</xdr:row>
      <xdr:rowOff>658314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4B5957-1659-4FFB-8D7B-BB9997551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19050"/>
          <a:ext cx="939800" cy="63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externalLinkPath" Target="file:///C:\Users\bizin\OneDrive\&#193;rea%20de%20Trabalho\fpps\Planilhas_3lifts\Powerlifting_Masculino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F6" sqref="F6"/>
    </sheetView>
  </sheetViews>
  <sheetFormatPr defaultRowHeight="15" x14ac:dyDescent="0.25"/>
  <cols>
    <col min="1" max="1" width="8.85546875" bestFit="1" customWidth="1"/>
    <col min="2" max="2" width="31" bestFit="1" customWidth="1"/>
    <col min="3" max="3" width="5.7109375" customWidth="1"/>
    <col min="4" max="4" width="12.28515625" style="26" customWidth="1"/>
    <col min="5" max="5" width="18.140625" customWidth="1"/>
    <col min="6" max="6" width="9.85546875" customWidth="1"/>
    <col min="7" max="7" width="10" customWidth="1"/>
    <col min="8" max="8" width="9.7109375" customWidth="1"/>
    <col min="9" max="9" width="9.140625" style="26"/>
    <col min="11" max="11" width="15.85546875" bestFit="1" customWidth="1"/>
    <col min="12" max="12" width="3" customWidth="1"/>
    <col min="13" max="13" width="6.5703125" bestFit="1" customWidth="1"/>
    <col min="14" max="14" width="5.7109375" bestFit="1" customWidth="1"/>
    <col min="15" max="15" width="3.42578125" bestFit="1" customWidth="1"/>
    <col min="16" max="16" width="5.85546875" bestFit="1" customWidth="1"/>
    <col min="17" max="20" width="4" bestFit="1" customWidth="1"/>
    <col min="21" max="21" width="3" customWidth="1"/>
  </cols>
  <sheetData>
    <row r="1" spans="1:22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 spans="1:22" ht="44.25" customHeight="1" x14ac:dyDescent="0.25">
      <c r="A2" s="1"/>
      <c r="B2" s="1"/>
      <c r="C2" s="1"/>
      <c r="D2" s="1"/>
      <c r="E2" s="5"/>
      <c r="F2" s="6"/>
      <c r="G2" s="6"/>
      <c r="H2" s="6"/>
      <c r="I2" s="5"/>
      <c r="J2" s="6"/>
      <c r="K2" s="6"/>
      <c r="L2" s="6"/>
      <c r="M2" s="1"/>
      <c r="N2" s="6"/>
      <c r="O2" s="6"/>
      <c r="P2" s="6"/>
      <c r="Q2" s="6"/>
      <c r="R2" s="1"/>
      <c r="S2" s="1"/>
      <c r="T2" s="1"/>
      <c r="U2" s="6"/>
      <c r="V2" s="7"/>
    </row>
    <row r="3" spans="1:22" ht="21" x14ac:dyDescent="0.25">
      <c r="A3" s="61" t="s">
        <v>0</v>
      </c>
      <c r="B3" s="63" t="s">
        <v>49</v>
      </c>
      <c r="C3" s="63"/>
      <c r="D3" s="63"/>
      <c r="E3" s="64"/>
      <c r="F3" s="65" t="s">
        <v>1</v>
      </c>
      <c r="G3" s="66"/>
      <c r="H3" s="66"/>
      <c r="I3" s="67"/>
      <c r="J3" s="6"/>
      <c r="K3" s="6"/>
      <c r="L3" s="6"/>
      <c r="M3" s="68" t="s">
        <v>2</v>
      </c>
      <c r="N3" s="68"/>
      <c r="O3" s="68"/>
      <c r="P3" s="68"/>
      <c r="Q3" s="68"/>
      <c r="R3" s="68"/>
      <c r="S3" s="68"/>
      <c r="T3" s="68"/>
      <c r="U3" s="6"/>
      <c r="V3" s="7"/>
    </row>
    <row r="4" spans="1:22" ht="30" x14ac:dyDescent="0.25">
      <c r="A4" s="62"/>
      <c r="B4" s="8" t="s">
        <v>3</v>
      </c>
      <c r="C4" s="8" t="s">
        <v>4</v>
      </c>
      <c r="D4" s="9" t="s">
        <v>5</v>
      </c>
      <c r="E4" s="22" t="s">
        <v>6</v>
      </c>
      <c r="F4" s="8" t="s">
        <v>7</v>
      </c>
      <c r="G4" s="8" t="s">
        <v>8</v>
      </c>
      <c r="H4" s="8" t="s">
        <v>9</v>
      </c>
      <c r="I4" s="22" t="s">
        <v>10</v>
      </c>
      <c r="J4" s="8" t="s">
        <v>11</v>
      </c>
      <c r="K4" s="8" t="s">
        <v>12</v>
      </c>
      <c r="L4" s="10"/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10"/>
      <c r="V4" s="7"/>
    </row>
    <row r="5" spans="1:22" x14ac:dyDescent="0.25">
      <c r="A5" s="11"/>
      <c r="B5" s="54" t="s">
        <v>58</v>
      </c>
      <c r="C5" s="13">
        <v>1</v>
      </c>
      <c r="D5" s="14">
        <v>1978</v>
      </c>
      <c r="E5" s="15" t="s">
        <v>60</v>
      </c>
      <c r="F5" s="16">
        <v>1</v>
      </c>
      <c r="G5" s="13"/>
      <c r="H5" s="17"/>
      <c r="I5" s="18">
        <f xml:space="preserve"> LARGE(F5:H5,1)</f>
        <v>1</v>
      </c>
      <c r="J5" s="12">
        <f xml:space="preserve"> I5</f>
        <v>1</v>
      </c>
      <c r="K5" s="17">
        <f>500+100*(J5-(25.0485*LN(C5)-43.848))/(6.7172*LN(C5)-13.952)</f>
        <v>178.55504587155963</v>
      </c>
      <c r="L5" s="10"/>
      <c r="M5" s="13"/>
      <c r="N5" s="13"/>
      <c r="O5" s="13"/>
      <c r="P5" s="13"/>
      <c r="Q5" s="13">
        <v>1</v>
      </c>
      <c r="R5" s="13"/>
      <c r="S5" s="13"/>
      <c r="T5" s="13"/>
      <c r="U5" s="10"/>
      <c r="V5" s="7"/>
    </row>
    <row r="6" spans="1:22" x14ac:dyDescent="0.25">
      <c r="A6" s="11">
        <v>1</v>
      </c>
      <c r="B6" s="55" t="s">
        <v>59</v>
      </c>
      <c r="C6" s="13">
        <v>51.5</v>
      </c>
      <c r="D6" s="14">
        <v>1998</v>
      </c>
      <c r="E6" s="15" t="s">
        <v>60</v>
      </c>
      <c r="F6" s="16">
        <v>30</v>
      </c>
      <c r="G6" s="17">
        <v>35</v>
      </c>
      <c r="H6" s="17">
        <v>-40</v>
      </c>
      <c r="I6" s="18">
        <f t="shared" ref="I6:I7" si="0" xml:space="preserve"> LARGE(F6:H6,1)</f>
        <v>35</v>
      </c>
      <c r="J6" s="12">
        <f t="shared" ref="J6:J7" si="1" xml:space="preserve"> I6</f>
        <v>35</v>
      </c>
      <c r="K6" s="17">
        <f t="shared" ref="K6:K7" si="2">500+100*(J6-(25.0485*LN(C6)-43.848))/(6.7172*LN(C6)-13.952)</f>
        <v>341.24810357018475</v>
      </c>
      <c r="L6" s="10"/>
      <c r="M6" s="13"/>
      <c r="N6" s="13"/>
      <c r="O6" s="13">
        <v>1</v>
      </c>
      <c r="P6" s="13"/>
      <c r="Q6" s="13"/>
      <c r="R6" s="13"/>
      <c r="S6" s="13"/>
      <c r="T6" s="13"/>
      <c r="U6" s="10"/>
      <c r="V6" s="7"/>
    </row>
    <row r="7" spans="1:22" x14ac:dyDescent="0.25">
      <c r="A7" s="11">
        <v>2</v>
      </c>
      <c r="B7" s="54" t="s">
        <v>69</v>
      </c>
      <c r="C7" s="13">
        <v>50.6</v>
      </c>
      <c r="D7" s="14">
        <v>1992</v>
      </c>
      <c r="E7" s="15" t="s">
        <v>61</v>
      </c>
      <c r="F7" s="16">
        <v>45</v>
      </c>
      <c r="G7" s="17">
        <v>50</v>
      </c>
      <c r="H7" s="17">
        <v>-55</v>
      </c>
      <c r="I7" s="18">
        <f t="shared" si="0"/>
        <v>50</v>
      </c>
      <c r="J7" s="12">
        <f t="shared" si="1"/>
        <v>50</v>
      </c>
      <c r="K7" s="17">
        <f t="shared" si="2"/>
        <v>464.20189679956286</v>
      </c>
      <c r="L7" s="10"/>
      <c r="M7" s="13"/>
      <c r="N7" s="13"/>
      <c r="O7" s="13"/>
      <c r="P7" s="13">
        <v>1</v>
      </c>
      <c r="Q7" s="13"/>
      <c r="R7" s="13"/>
      <c r="S7" s="13"/>
      <c r="T7" s="13"/>
      <c r="U7" s="10"/>
      <c r="V7" s="7"/>
    </row>
    <row r="8" spans="1:22" x14ac:dyDescent="0.25">
      <c r="A8" s="1"/>
      <c r="B8" s="1"/>
      <c r="C8" s="1"/>
      <c r="D8" s="19"/>
      <c r="E8" s="20"/>
      <c r="F8" s="20"/>
      <c r="G8" s="20"/>
      <c r="H8" s="20"/>
      <c r="I8" s="21"/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"/>
    </row>
    <row r="9" spans="1:22" ht="21" x14ac:dyDescent="0.25">
      <c r="A9" s="61" t="s">
        <v>0</v>
      </c>
      <c r="B9" s="63" t="s">
        <v>50</v>
      </c>
      <c r="C9" s="63"/>
      <c r="D9" s="63"/>
      <c r="E9" s="64"/>
      <c r="F9" s="65" t="s">
        <v>1</v>
      </c>
      <c r="G9" s="66"/>
      <c r="H9" s="66"/>
      <c r="I9" s="67"/>
      <c r="J9" s="6"/>
      <c r="K9" s="6"/>
      <c r="L9" s="6"/>
      <c r="M9" s="68" t="s">
        <v>2</v>
      </c>
      <c r="N9" s="68"/>
      <c r="O9" s="68"/>
      <c r="P9" s="68"/>
      <c r="Q9" s="68"/>
      <c r="R9" s="68"/>
      <c r="S9" s="68"/>
      <c r="T9" s="68"/>
      <c r="U9" s="6"/>
      <c r="V9" s="7"/>
    </row>
    <row r="10" spans="1:22" ht="30" x14ac:dyDescent="0.25">
      <c r="A10" s="62"/>
      <c r="B10" s="8" t="s">
        <v>3</v>
      </c>
      <c r="C10" s="8" t="s">
        <v>4</v>
      </c>
      <c r="D10" s="9" t="s">
        <v>5</v>
      </c>
      <c r="E10" s="22" t="s">
        <v>6</v>
      </c>
      <c r="F10" s="8" t="s">
        <v>7</v>
      </c>
      <c r="G10" s="8" t="s">
        <v>8</v>
      </c>
      <c r="H10" s="8" t="s">
        <v>9</v>
      </c>
      <c r="I10" s="22" t="s">
        <v>10</v>
      </c>
      <c r="J10" s="8" t="s">
        <v>11</v>
      </c>
      <c r="K10" s="8" t="s">
        <v>12</v>
      </c>
      <c r="L10" s="10"/>
      <c r="M10" s="8" t="s">
        <v>13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8" t="s">
        <v>19</v>
      </c>
      <c r="T10" s="8" t="s">
        <v>20</v>
      </c>
      <c r="U10" s="10"/>
      <c r="V10" s="7"/>
    </row>
    <row r="11" spans="1:22" x14ac:dyDescent="0.25">
      <c r="A11" s="11">
        <v>1</v>
      </c>
      <c r="B11" s="56" t="s">
        <v>62</v>
      </c>
      <c r="C11" s="13">
        <v>56.9</v>
      </c>
      <c r="D11" s="14">
        <v>1999</v>
      </c>
      <c r="E11" s="15" t="s">
        <v>60</v>
      </c>
      <c r="F11" s="16">
        <v>60</v>
      </c>
      <c r="G11" s="17">
        <v>65</v>
      </c>
      <c r="H11" s="17">
        <v>70</v>
      </c>
      <c r="I11" s="18">
        <f xml:space="preserve"> LARGE(F11:H11,1)</f>
        <v>70</v>
      </c>
      <c r="J11" s="12">
        <f xml:space="preserve"> I11</f>
        <v>70</v>
      </c>
      <c r="K11" s="17">
        <f>500+100*(J11-(25.0485*LN(C11)-43.848))/(6.7172*LN(C11)-13.952)</f>
        <v>595.64523886268807</v>
      </c>
      <c r="L11" s="10"/>
      <c r="M11" s="13"/>
      <c r="N11" s="13"/>
      <c r="O11" s="13">
        <v>1</v>
      </c>
      <c r="P11" s="13"/>
      <c r="Q11" s="13"/>
      <c r="R11" s="13"/>
      <c r="S11" s="13"/>
      <c r="T11" s="13"/>
      <c r="U11" s="10"/>
      <c r="V11" s="7"/>
    </row>
    <row r="12" spans="1:22" x14ac:dyDescent="0.25">
      <c r="A12" s="1"/>
      <c r="B12" s="1"/>
      <c r="C12" s="1"/>
      <c r="D12" s="19"/>
      <c r="E12" s="20"/>
      <c r="F12" s="20"/>
      <c r="G12" s="20"/>
      <c r="H12" s="20"/>
      <c r="I12" s="21"/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7"/>
    </row>
    <row r="13" spans="1:22" x14ac:dyDescent="0.25">
      <c r="A13" s="1"/>
      <c r="B13" s="20"/>
      <c r="C13" s="20"/>
      <c r="D13" s="21"/>
      <c r="E13" s="20"/>
      <c r="F13" s="20"/>
      <c r="G13" s="20"/>
      <c r="H13" s="20"/>
      <c r="I13" s="21"/>
      <c r="J13" s="20"/>
      <c r="K13" s="20"/>
      <c r="L13" s="1"/>
      <c r="M13" s="20"/>
      <c r="N13" s="20"/>
      <c r="O13" s="20"/>
      <c r="P13" s="20"/>
      <c r="Q13" s="20"/>
      <c r="R13" s="20"/>
      <c r="S13" s="20"/>
      <c r="T13" s="20"/>
      <c r="U13" s="1"/>
      <c r="V13" s="7"/>
    </row>
    <row r="14" spans="1:22" ht="21" x14ac:dyDescent="0.25">
      <c r="A14" s="61" t="s">
        <v>0</v>
      </c>
      <c r="B14" s="63" t="s">
        <v>51</v>
      </c>
      <c r="C14" s="63"/>
      <c r="D14" s="63"/>
      <c r="E14" s="64"/>
      <c r="F14" s="65" t="s">
        <v>1</v>
      </c>
      <c r="G14" s="66"/>
      <c r="H14" s="66"/>
      <c r="I14" s="67"/>
      <c r="J14" s="6"/>
      <c r="K14" s="6"/>
      <c r="L14" s="6"/>
      <c r="M14" s="68" t="s">
        <v>2</v>
      </c>
      <c r="N14" s="68"/>
      <c r="O14" s="68"/>
      <c r="P14" s="68"/>
      <c r="Q14" s="68"/>
      <c r="R14" s="68"/>
      <c r="S14" s="68"/>
      <c r="T14" s="68"/>
      <c r="U14" s="6"/>
      <c r="V14" s="7"/>
    </row>
    <row r="15" spans="1:22" ht="30" x14ac:dyDescent="0.25">
      <c r="A15" s="62"/>
      <c r="B15" s="8" t="s">
        <v>3</v>
      </c>
      <c r="C15" s="8" t="s">
        <v>4</v>
      </c>
      <c r="D15" s="9" t="s">
        <v>5</v>
      </c>
      <c r="E15" s="22" t="s">
        <v>6</v>
      </c>
      <c r="F15" s="8" t="s">
        <v>7</v>
      </c>
      <c r="G15" s="8" t="s">
        <v>8</v>
      </c>
      <c r="H15" s="8" t="s">
        <v>9</v>
      </c>
      <c r="I15" s="22" t="s">
        <v>10</v>
      </c>
      <c r="J15" s="8" t="s">
        <v>11</v>
      </c>
      <c r="K15" s="8" t="s">
        <v>12</v>
      </c>
      <c r="L15" s="10"/>
      <c r="M15" s="8" t="s">
        <v>13</v>
      </c>
      <c r="N15" s="8" t="s">
        <v>14</v>
      </c>
      <c r="O15" s="8" t="s">
        <v>15</v>
      </c>
      <c r="P15" s="8" t="s">
        <v>16</v>
      </c>
      <c r="Q15" s="8" t="s">
        <v>17</v>
      </c>
      <c r="R15" s="8" t="s">
        <v>18</v>
      </c>
      <c r="S15" s="8" t="s">
        <v>19</v>
      </c>
      <c r="T15" s="8" t="s">
        <v>20</v>
      </c>
      <c r="U15" s="10"/>
      <c r="V15" s="7"/>
    </row>
    <row r="16" spans="1:22" x14ac:dyDescent="0.25">
      <c r="A16" s="11">
        <v>4</v>
      </c>
      <c r="B16" s="57" t="s">
        <v>63</v>
      </c>
      <c r="C16" s="13">
        <v>71.400000000000006</v>
      </c>
      <c r="D16" s="14">
        <v>1980</v>
      </c>
      <c r="E16" s="15" t="s">
        <v>61</v>
      </c>
      <c r="F16" s="16">
        <v>45</v>
      </c>
      <c r="G16" s="17">
        <v>50</v>
      </c>
      <c r="H16" s="17">
        <v>55</v>
      </c>
      <c r="I16" s="18">
        <f xml:space="preserve"> LARGE(F16:H16,1)</f>
        <v>55</v>
      </c>
      <c r="J16" s="12">
        <f xml:space="preserve"> I16</f>
        <v>55</v>
      </c>
      <c r="K16" s="17">
        <f>500+100*(J16-(25.0485*LN(C16)-43.848))/(6.7172*LN(C16)-13.952)</f>
        <v>445.19700078468651</v>
      </c>
      <c r="L16" s="10"/>
      <c r="M16" s="13">
        <v>1</v>
      </c>
      <c r="N16" s="13"/>
      <c r="O16" s="13"/>
      <c r="P16" s="13"/>
      <c r="Q16" s="13"/>
      <c r="R16" s="13"/>
      <c r="S16" s="13"/>
      <c r="T16" s="13"/>
      <c r="U16" s="10"/>
      <c r="V16" s="7"/>
    </row>
    <row r="17" spans="1:22" x14ac:dyDescent="0.25">
      <c r="A17" s="11">
        <v>2</v>
      </c>
      <c r="B17" s="56" t="s">
        <v>64</v>
      </c>
      <c r="C17" s="13">
        <v>70.3</v>
      </c>
      <c r="D17" s="14">
        <v>1985</v>
      </c>
      <c r="E17" s="15" t="s">
        <v>61</v>
      </c>
      <c r="F17" s="16">
        <v>110</v>
      </c>
      <c r="G17" s="17">
        <v>117.5</v>
      </c>
      <c r="H17" s="17">
        <v>122.5</v>
      </c>
      <c r="I17" s="18">
        <f t="shared" ref="I17:I19" si="3" xml:space="preserve"> LARGE(F17:H17,1)</f>
        <v>122.5</v>
      </c>
      <c r="J17" s="12">
        <f t="shared" ref="J17:J19" si="4" xml:space="preserve"> I17</f>
        <v>122.5</v>
      </c>
      <c r="K17" s="17">
        <f t="shared" ref="K17:K19" si="5">500+100*(J17-(25.0485*LN(C17)-43.848))/(6.7172*LN(C17)-13.952)</f>
        <v>909.33011927747725</v>
      </c>
      <c r="L17" s="10"/>
      <c r="M17" s="13"/>
      <c r="N17" s="13"/>
      <c r="O17" s="13"/>
      <c r="P17" s="13">
        <v>1</v>
      </c>
      <c r="Q17" s="13"/>
      <c r="R17" s="13"/>
      <c r="S17" s="13"/>
      <c r="T17" s="13"/>
      <c r="U17" s="10"/>
      <c r="V17" s="7"/>
    </row>
    <row r="18" spans="1:22" x14ac:dyDescent="0.25">
      <c r="A18" s="11">
        <v>1</v>
      </c>
      <c r="B18" s="58" t="s">
        <v>65</v>
      </c>
      <c r="C18" s="13">
        <v>66</v>
      </c>
      <c r="D18" s="14">
        <v>1984</v>
      </c>
      <c r="E18" s="15" t="s">
        <v>61</v>
      </c>
      <c r="F18" s="16">
        <v>45</v>
      </c>
      <c r="G18" s="17">
        <v>50</v>
      </c>
      <c r="H18" s="17">
        <v>-52.5</v>
      </c>
      <c r="I18" s="18">
        <f t="shared" si="3"/>
        <v>50</v>
      </c>
      <c r="J18" s="12">
        <f t="shared" si="4"/>
        <v>50</v>
      </c>
      <c r="K18" s="17">
        <f t="shared" si="5"/>
        <v>421.80421952268711</v>
      </c>
      <c r="L18" s="10"/>
      <c r="M18" s="13"/>
      <c r="N18" s="13"/>
      <c r="O18" s="13"/>
      <c r="P18" s="13">
        <v>2</v>
      </c>
      <c r="Q18" s="13"/>
      <c r="R18" s="13"/>
      <c r="S18" s="13"/>
      <c r="T18" s="13"/>
      <c r="U18" s="10"/>
      <c r="V18" s="7"/>
    </row>
    <row r="19" spans="1:22" x14ac:dyDescent="0.25">
      <c r="A19" s="11">
        <v>3</v>
      </c>
      <c r="B19" s="59" t="s">
        <v>66</v>
      </c>
      <c r="C19" s="13">
        <v>70.900000000000006</v>
      </c>
      <c r="D19" s="14">
        <v>1987</v>
      </c>
      <c r="E19" s="15" t="s">
        <v>60</v>
      </c>
      <c r="F19" s="16">
        <v>75</v>
      </c>
      <c r="G19" s="17">
        <v>-80</v>
      </c>
      <c r="H19" s="17">
        <v>80</v>
      </c>
      <c r="I19" s="18">
        <f t="shared" si="3"/>
        <v>80</v>
      </c>
      <c r="J19" s="12">
        <f t="shared" si="4"/>
        <v>80</v>
      </c>
      <c r="K19" s="17">
        <f t="shared" si="5"/>
        <v>616.6152812399082</v>
      </c>
      <c r="L19" s="10"/>
      <c r="M19" s="13"/>
      <c r="N19" s="13"/>
      <c r="O19" s="13"/>
      <c r="P19" s="13">
        <v>3</v>
      </c>
      <c r="Q19" s="13"/>
      <c r="R19" s="13"/>
      <c r="S19" s="13"/>
      <c r="T19" s="13"/>
      <c r="U19" s="10"/>
      <c r="V19" s="7"/>
    </row>
    <row r="20" spans="1:22" x14ac:dyDescent="0.25">
      <c r="A20" s="1"/>
      <c r="B20" s="1"/>
      <c r="C20" s="1"/>
      <c r="D20" s="19"/>
      <c r="E20" s="20"/>
      <c r="F20" s="20"/>
      <c r="G20" s="20"/>
      <c r="H20" s="20"/>
      <c r="I20" s="21"/>
      <c r="J20" s="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7"/>
    </row>
    <row r="21" spans="1:22" ht="21" x14ac:dyDescent="0.25">
      <c r="A21" s="61" t="s">
        <v>0</v>
      </c>
      <c r="B21" s="63" t="s">
        <v>52</v>
      </c>
      <c r="C21" s="63"/>
      <c r="D21" s="63"/>
      <c r="E21" s="64"/>
      <c r="F21" s="65" t="s">
        <v>1</v>
      </c>
      <c r="G21" s="66"/>
      <c r="H21" s="66"/>
      <c r="I21" s="67"/>
      <c r="J21" s="6"/>
      <c r="K21" s="6"/>
      <c r="L21" s="6"/>
      <c r="M21" s="68" t="s">
        <v>2</v>
      </c>
      <c r="N21" s="68"/>
      <c r="O21" s="68"/>
      <c r="P21" s="68"/>
      <c r="Q21" s="68"/>
      <c r="R21" s="68"/>
      <c r="S21" s="68"/>
      <c r="T21" s="68"/>
      <c r="U21" s="6"/>
      <c r="V21" s="7"/>
    </row>
    <row r="22" spans="1:22" ht="30" x14ac:dyDescent="0.25">
      <c r="A22" s="62"/>
      <c r="B22" s="8" t="s">
        <v>3</v>
      </c>
      <c r="C22" s="8" t="s">
        <v>4</v>
      </c>
      <c r="D22" s="9" t="s">
        <v>5</v>
      </c>
      <c r="E22" s="22" t="s">
        <v>6</v>
      </c>
      <c r="F22" s="8" t="s">
        <v>7</v>
      </c>
      <c r="G22" s="8" t="s">
        <v>8</v>
      </c>
      <c r="H22" s="8" t="s">
        <v>9</v>
      </c>
      <c r="I22" s="22" t="s">
        <v>10</v>
      </c>
      <c r="J22" s="8" t="s">
        <v>11</v>
      </c>
      <c r="K22" s="8" t="s">
        <v>12</v>
      </c>
      <c r="L22" s="10"/>
      <c r="M22" s="8" t="s">
        <v>13</v>
      </c>
      <c r="N22" s="8" t="s">
        <v>14</v>
      </c>
      <c r="O22" s="8" t="s">
        <v>15</v>
      </c>
      <c r="P22" s="8" t="s">
        <v>16</v>
      </c>
      <c r="Q22" s="8" t="s">
        <v>17</v>
      </c>
      <c r="R22" s="8" t="s">
        <v>18</v>
      </c>
      <c r="S22" s="8" t="s">
        <v>19</v>
      </c>
      <c r="T22" s="8" t="s">
        <v>20</v>
      </c>
      <c r="U22" s="10"/>
      <c r="V22" s="7"/>
    </row>
    <row r="23" spans="1:22" x14ac:dyDescent="0.25">
      <c r="A23" s="11">
        <v>2</v>
      </c>
      <c r="B23" s="60" t="s">
        <v>67</v>
      </c>
      <c r="C23" s="13">
        <v>82.6</v>
      </c>
      <c r="D23" s="14">
        <v>1987</v>
      </c>
      <c r="E23" s="15" t="s">
        <v>60</v>
      </c>
      <c r="F23" s="16">
        <v>62.5</v>
      </c>
      <c r="G23" s="17">
        <v>67.5</v>
      </c>
      <c r="H23" s="17">
        <v>70</v>
      </c>
      <c r="I23" s="18">
        <f xml:space="preserve"> LARGE(F23:H23,1)</f>
        <v>70</v>
      </c>
      <c r="J23" s="12">
        <f xml:space="preserve"> I23</f>
        <v>70</v>
      </c>
      <c r="K23" s="17">
        <f>500+100*(J23-(25.0485*LN(C23)-43.848))/(6.7172*LN(C23)-13.952)</f>
        <v>520.91809987542945</v>
      </c>
      <c r="L23" s="10"/>
      <c r="M23" s="13"/>
      <c r="N23" s="13"/>
      <c r="O23" s="13"/>
      <c r="P23" s="13">
        <v>1</v>
      </c>
      <c r="Q23" s="13"/>
      <c r="R23" s="13"/>
      <c r="S23" s="13"/>
      <c r="T23" s="13"/>
      <c r="U23" s="10"/>
      <c r="V23" s="7"/>
    </row>
    <row r="24" spans="1:22" x14ac:dyDescent="0.25">
      <c r="A24" s="11">
        <v>1</v>
      </c>
      <c r="B24" s="54" t="s">
        <v>68</v>
      </c>
      <c r="C24" s="13">
        <v>79.3</v>
      </c>
      <c r="D24" s="14">
        <v>1983</v>
      </c>
      <c r="E24" s="15" t="s">
        <v>60</v>
      </c>
      <c r="F24" s="16">
        <v>80</v>
      </c>
      <c r="G24" s="17">
        <v>-87.5</v>
      </c>
      <c r="H24" s="17">
        <v>92.5</v>
      </c>
      <c r="I24" s="18">
        <f t="shared" ref="I24" si="6" xml:space="preserve"> LARGE(F24:H24,1)</f>
        <v>92.5</v>
      </c>
      <c r="J24" s="12">
        <f t="shared" ref="J24" si="7" xml:space="preserve"> I24</f>
        <v>92.5</v>
      </c>
      <c r="K24" s="17">
        <f t="shared" ref="K24" si="8">500+100*(J24-(25.0485*LN(C24)-43.848))/(6.7172*LN(C24)-13.952)</f>
        <v>673.78820137861521</v>
      </c>
      <c r="L24" s="10"/>
      <c r="M24" s="13"/>
      <c r="N24" s="13"/>
      <c r="O24" s="13"/>
      <c r="P24" s="13">
        <v>2</v>
      </c>
      <c r="Q24" s="13"/>
      <c r="R24" s="13"/>
      <c r="S24" s="13"/>
      <c r="T24" s="13"/>
      <c r="U24" s="10"/>
      <c r="V24" s="7"/>
    </row>
    <row r="25" spans="1:22" x14ac:dyDescent="0.25">
      <c r="A25" s="1"/>
      <c r="B25" s="1"/>
      <c r="C25" s="1"/>
      <c r="D25" s="19"/>
      <c r="E25" s="20"/>
      <c r="F25" s="20"/>
      <c r="G25" s="20"/>
      <c r="H25" s="20"/>
      <c r="I25" s="21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"/>
    </row>
    <row r="26" spans="1:22" x14ac:dyDescent="0.25">
      <c r="A26" s="1"/>
      <c r="B26" s="1"/>
      <c r="C26" s="1"/>
      <c r="D26" s="19"/>
      <c r="E26" s="1"/>
      <c r="F26" s="1"/>
      <c r="G26" s="1"/>
      <c r="H26" s="1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"/>
    </row>
    <row r="27" spans="1:22" ht="15.75" thickBot="1" x14ac:dyDescent="0.3">
      <c r="A27" s="23"/>
      <c r="B27" s="23"/>
      <c r="C27" s="23"/>
      <c r="D27" s="24"/>
      <c r="E27" s="23"/>
      <c r="F27" s="23"/>
      <c r="G27" s="23"/>
      <c r="H27" s="23"/>
      <c r="I27" s="24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5"/>
    </row>
    <row r="28" spans="1:22" x14ac:dyDescent="0.25">
      <c r="B28" s="1"/>
      <c r="C28" s="1"/>
      <c r="D28" s="19"/>
      <c r="E28" s="1"/>
      <c r="F28" s="1"/>
      <c r="G28" s="1"/>
      <c r="H28" s="1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</sheetData>
  <mergeCells count="16">
    <mergeCell ref="A9:A10"/>
    <mergeCell ref="B9:E9"/>
    <mergeCell ref="F9:I9"/>
    <mergeCell ref="M9:T9"/>
    <mergeCell ref="A3:A4"/>
    <mergeCell ref="B3:E3"/>
    <mergeCell ref="F3:I3"/>
    <mergeCell ref="M3:T3"/>
    <mergeCell ref="A14:A15"/>
    <mergeCell ref="B14:E14"/>
    <mergeCell ref="F14:I14"/>
    <mergeCell ref="M14:T14"/>
    <mergeCell ref="A21:A22"/>
    <mergeCell ref="B21:E21"/>
    <mergeCell ref="F21:I21"/>
    <mergeCell ref="M21:T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69" operator="beginsWith" id="{BE119A8D-F921-40F2-A633-6482A50A9B7A}">
            <xm:f>LEFT(B1,LEN("-"))="-"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B1 F3 J3:L3 F9 J9:L9 F14 J14:L14 F21 J21:L21 U1:U1048576 E1:T2 B4:T8 B10:T12 B13:T13 B15:T20 B22:T24 B25:T1048576</xm:sqref>
        </x14:conditionalFormatting>
        <x14:conditionalFormatting xmlns:xm="http://schemas.microsoft.com/office/excel/2006/main">
          <x14:cfRule type="beginsWith" priority="67" operator="beginsWith" id="{7D318251-671B-449B-B0CB-A8ACD0731EEF}">
            <xm:f>LEFT(M3,LEN("-"))="-"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M3</xm:sqref>
        </x14:conditionalFormatting>
        <x14:conditionalFormatting xmlns:xm="http://schemas.microsoft.com/office/excel/2006/main">
          <x14:cfRule type="beginsWith" priority="66" operator="beginsWith" id="{8E05B689-E3AC-4FF7-8867-C33B37FF1847}">
            <xm:f>LEFT(M9,LEN("-"))="-"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beginsWith" priority="64" operator="beginsWith" id="{1DE4EA5C-4127-4377-A961-75AA1A8EDC4B}">
            <xm:f>LEFT(M14,LEN("-"))="-"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63" operator="beginsWith" id="{E3504760-7D6E-40A7-94FC-94A635D9115E}">
            <xm:f>LEFT(M21,LEN("-"))="-"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32" operator="beginsWith" id="{A28C6DD6-4763-4A31-8DF0-995661023CF8}">
            <xm:f>LEFT(A3,LEN("-"))="-"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beginsWith" priority="31" operator="beginsWith" id="{5CAF8E81-0D35-46DD-9665-706BC22A5636}">
            <xm:f>LEFT(A9,LEN("-"))="-"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A9</xm:sqref>
        </x14:conditionalFormatting>
        <x14:conditionalFormatting xmlns:xm="http://schemas.microsoft.com/office/excel/2006/main">
          <x14:cfRule type="beginsWith" priority="29" operator="beginsWith" id="{04423155-ADE3-4996-A30F-000694AA5B47}">
            <xm:f>LEFT(A14,LEN("-"))="-"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beginsWith" priority="28" operator="beginsWith" id="{029F537D-E809-4AEB-AF03-9CAB64D032EA}">
            <xm:f>LEFT(A21,LEN("-"))="-"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beginsWith" priority="25" operator="beginsWith" id="{C23D2EFD-896B-41E9-BDD2-FF31F4882AF9}">
            <xm:f>LEFT(B3,LEN("-"))="-"</xm:f>
            <xm:f>"-"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36"/>
  <sheetViews>
    <sheetView topLeftCell="N103" zoomScale="90" zoomScaleNormal="90" workbookViewId="0">
      <selection activeCell="B87" sqref="B87"/>
    </sheetView>
  </sheetViews>
  <sheetFormatPr defaultRowHeight="15" x14ac:dyDescent="0.25"/>
  <cols>
    <col min="1" max="2" width="16.7109375" bestFit="1" customWidth="1"/>
    <col min="3" max="4" width="10.7109375" bestFit="1" customWidth="1"/>
    <col min="5" max="5" width="14.5703125" bestFit="1" customWidth="1"/>
    <col min="7" max="7" width="15.7109375" bestFit="1" customWidth="1"/>
    <col min="8" max="8" width="13" bestFit="1" customWidth="1"/>
    <col min="9" max="10" width="10.7109375" bestFit="1" customWidth="1"/>
    <col min="11" max="11" width="14.5703125" bestFit="1" customWidth="1"/>
    <col min="13" max="14" width="22.7109375" bestFit="1" customWidth="1"/>
    <col min="15" max="16" width="10.7109375" bestFit="1" customWidth="1"/>
    <col min="17" max="17" width="14.5703125" bestFit="1" customWidth="1"/>
    <col min="19" max="20" width="25" bestFit="1" customWidth="1"/>
    <col min="21" max="22" width="10.7109375" bestFit="1" customWidth="1"/>
    <col min="23" max="23" width="14.5703125" bestFit="1" customWidth="1"/>
    <col min="25" max="26" width="18.42578125" bestFit="1" customWidth="1"/>
    <col min="27" max="28" width="10.7109375" bestFit="1" customWidth="1"/>
    <col min="29" max="29" width="14.5703125" bestFit="1" customWidth="1"/>
    <col min="32" max="32" width="12.5703125" customWidth="1"/>
    <col min="33" max="33" width="9.7109375" bestFit="1" customWidth="1"/>
  </cols>
  <sheetData>
    <row r="1" spans="1:30" ht="52.5" customHeight="1" x14ac:dyDescent="0.25">
      <c r="A1" s="72"/>
      <c r="B1" s="73"/>
      <c r="C1" s="73"/>
      <c r="D1" s="7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4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4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9.5" customHeight="1" x14ac:dyDescent="0.25">
      <c r="A4" s="70" t="s">
        <v>53</v>
      </c>
      <c r="B4" s="71"/>
      <c r="C4" s="71"/>
      <c r="D4" s="71"/>
      <c r="E4" s="1"/>
      <c r="F4" s="1"/>
      <c r="G4" s="70" t="s">
        <v>53</v>
      </c>
      <c r="H4" s="71"/>
      <c r="I4" s="71"/>
      <c r="J4" s="71"/>
      <c r="K4" s="1"/>
      <c r="L4" s="1"/>
      <c r="M4" s="70" t="s">
        <v>53</v>
      </c>
      <c r="N4" s="71"/>
      <c r="O4" s="71"/>
      <c r="P4" s="71"/>
      <c r="Q4" s="1"/>
      <c r="R4" s="1"/>
      <c r="S4" s="70" t="s">
        <v>53</v>
      </c>
      <c r="T4" s="71"/>
      <c r="U4" s="71"/>
      <c r="V4" s="71"/>
      <c r="W4" s="1"/>
      <c r="X4" s="1"/>
      <c r="Y4" s="70" t="s">
        <v>53</v>
      </c>
      <c r="Z4" s="71"/>
      <c r="AA4" s="71"/>
      <c r="AB4" s="71"/>
      <c r="AC4" s="1"/>
      <c r="AD4" s="1"/>
    </row>
    <row r="5" spans="1:30" ht="18.75" x14ac:dyDescent="0.25">
      <c r="A5" s="69" t="s">
        <v>13</v>
      </c>
      <c r="B5" s="68"/>
      <c r="C5" s="68"/>
      <c r="D5" s="68"/>
      <c r="E5" s="27"/>
      <c r="F5" s="1"/>
      <c r="G5" s="68" t="s">
        <v>22</v>
      </c>
      <c r="H5" s="68"/>
      <c r="I5" s="68"/>
      <c r="J5" s="68"/>
      <c r="K5" s="27"/>
      <c r="L5" s="1"/>
      <c r="M5" s="68" t="s">
        <v>23</v>
      </c>
      <c r="N5" s="68"/>
      <c r="O5" s="68"/>
      <c r="P5" s="68"/>
      <c r="Q5" s="27"/>
      <c r="R5" s="1"/>
      <c r="S5" s="68" t="s">
        <v>16</v>
      </c>
      <c r="T5" s="68"/>
      <c r="U5" s="68"/>
      <c r="V5" s="68"/>
      <c r="W5" s="27"/>
      <c r="X5" s="1"/>
      <c r="Y5" s="68" t="s">
        <v>24</v>
      </c>
      <c r="Z5" s="68"/>
      <c r="AA5" s="68"/>
      <c r="AB5" s="68"/>
      <c r="AC5" s="27"/>
      <c r="AD5" s="1"/>
    </row>
    <row r="6" spans="1:30" x14ac:dyDescent="0.25">
      <c r="A6" s="28" t="s">
        <v>28</v>
      </c>
      <c r="B6" s="8" t="s">
        <v>3</v>
      </c>
      <c r="C6" s="8" t="s">
        <v>6</v>
      </c>
      <c r="D6" s="8" t="s">
        <v>11</v>
      </c>
      <c r="E6" s="29"/>
      <c r="F6" s="1"/>
      <c r="G6" s="8" t="s">
        <v>28</v>
      </c>
      <c r="H6" s="8" t="s">
        <v>3</v>
      </c>
      <c r="I6" s="8" t="s">
        <v>6</v>
      </c>
      <c r="J6" s="8" t="s">
        <v>11</v>
      </c>
      <c r="K6" s="29"/>
      <c r="L6" s="1"/>
      <c r="M6" s="8" t="s">
        <v>28</v>
      </c>
      <c r="N6" s="8" t="s">
        <v>3</v>
      </c>
      <c r="O6" s="8" t="s">
        <v>6</v>
      </c>
      <c r="P6" s="8" t="s">
        <v>11</v>
      </c>
      <c r="Q6" s="29"/>
      <c r="R6" s="1"/>
      <c r="S6" s="8" t="s">
        <v>28</v>
      </c>
      <c r="T6" s="8" t="s">
        <v>3</v>
      </c>
      <c r="U6" s="8" t="s">
        <v>6</v>
      </c>
      <c r="V6" s="8" t="s">
        <v>11</v>
      </c>
      <c r="W6" s="29"/>
      <c r="X6" s="1"/>
      <c r="Y6" s="8" t="s">
        <v>28</v>
      </c>
      <c r="Z6" s="8" t="s">
        <v>3</v>
      </c>
      <c r="AA6" s="8" t="s">
        <v>6</v>
      </c>
      <c r="AB6" s="8" t="s">
        <v>11</v>
      </c>
      <c r="AC6" s="29"/>
      <c r="AD6" s="1"/>
    </row>
    <row r="7" spans="1:30" x14ac:dyDescent="0.25">
      <c r="A7" s="30" t="s">
        <v>29</v>
      </c>
      <c r="B7" s="13" t="e">
        <f xml:space="preserve"> INDEX(A19:A28, MATCH(D7,C19:C28,0))</f>
        <v>#N/A</v>
      </c>
      <c r="C7" s="13" t="e">
        <f xml:space="preserve"> INDEX(D19:D28,MATCH(D7,C19:C28,0))</f>
        <v>#N/A</v>
      </c>
      <c r="D7" s="32" t="e">
        <f>(LARGE(C19:C28,1))</f>
        <v>#N/A</v>
      </c>
      <c r="E7" s="31"/>
      <c r="F7" s="1"/>
      <c r="G7" s="30" t="s">
        <v>29</v>
      </c>
      <c r="H7" s="13" t="e">
        <f xml:space="preserve"> INDEX(G19:G28, MATCH(J7,I19:I28,0))</f>
        <v>#N/A</v>
      </c>
      <c r="I7" s="13" t="e">
        <f xml:space="preserve"> INDEX(J19:J28,MATCH(J7,I19:I28,0))</f>
        <v>#N/A</v>
      </c>
      <c r="J7" s="32" t="e">
        <f>(LARGE(I19:I28,1))</f>
        <v>#N/A</v>
      </c>
      <c r="K7" s="31"/>
      <c r="L7" s="1"/>
      <c r="M7" s="30" t="s">
        <v>29</v>
      </c>
      <c r="N7" s="13" t="str">
        <f xml:space="preserve"> INDEX(M19:M28, MATCH(P7,O19:O28,0))</f>
        <v>KETHELYN TEIXEIRA</v>
      </c>
      <c r="O7" s="13" t="str">
        <f xml:space="preserve"> INDEX(P19:P28,MATCH(P7,O19:O28,0))</f>
        <v>PR</v>
      </c>
      <c r="P7" s="32">
        <f>(LARGE(O19:O28,1))</f>
        <v>35</v>
      </c>
      <c r="Q7" s="31"/>
      <c r="R7" s="1"/>
      <c r="S7" s="30" t="s">
        <v>29</v>
      </c>
      <c r="T7" s="13" t="str">
        <f xml:space="preserve"> INDEX(S19:S28, MATCH(V7,U19:U28,0))</f>
        <v>FLAVIANE SYDORAK</v>
      </c>
      <c r="U7" s="13" t="str">
        <f xml:space="preserve"> INDEX(V19:V28,MATCH(V7,U19:U28,0))</f>
        <v>SC</v>
      </c>
      <c r="V7" s="32">
        <f>(LARGE(U19:U28,1))</f>
        <v>50</v>
      </c>
      <c r="W7" s="31"/>
      <c r="X7" s="1"/>
      <c r="Y7" s="30" t="s">
        <v>29</v>
      </c>
      <c r="Z7" s="13" t="str">
        <f xml:space="preserve"> INDEX(Y19:Y28, MATCH(AB7,AA19:AA28,0))</f>
        <v>RENATA INAMASSU</v>
      </c>
      <c r="AA7" s="13" t="str">
        <f xml:space="preserve"> INDEX(AB19:AB28,MATCH(AB7,AA19:AA28,0))</f>
        <v>PR</v>
      </c>
      <c r="AB7" s="32">
        <f>(LARGE(AA19:AA28,1))</f>
        <v>1</v>
      </c>
      <c r="AC7" s="31"/>
      <c r="AD7" s="1"/>
    </row>
    <row r="8" spans="1:30" x14ac:dyDescent="0.25">
      <c r="A8" s="33" t="s">
        <v>30</v>
      </c>
      <c r="B8" s="13" t="e">
        <f xml:space="preserve"> INDEX(A19:A28, MATCH(D8,C19:C28,0))</f>
        <v>#N/A</v>
      </c>
      <c r="C8" s="13" t="e">
        <f xml:space="preserve"> INDEX(D19:D28,MATCH(D8,C19:C28,0))</f>
        <v>#N/A</v>
      </c>
      <c r="D8" s="32" t="e">
        <f>(LARGE(C19:C28,2))</f>
        <v>#N/A</v>
      </c>
      <c r="E8" s="31"/>
      <c r="F8" s="1"/>
      <c r="G8" s="33" t="s">
        <v>30</v>
      </c>
      <c r="H8" s="13" t="e">
        <f xml:space="preserve"> INDEX(G19:G28, MATCH(J8,I19:I28,0))</f>
        <v>#N/A</v>
      </c>
      <c r="I8" s="13" t="e">
        <f xml:space="preserve"> INDEX(J19:J28,MATCH(J8,I19:I28,0))</f>
        <v>#N/A</v>
      </c>
      <c r="J8" s="32" t="e">
        <f>(LARGE(I19:I28,2))</f>
        <v>#N/A</v>
      </c>
      <c r="K8" s="31"/>
      <c r="L8" s="1"/>
      <c r="M8" s="33" t="s">
        <v>30</v>
      </c>
      <c r="N8" s="13" t="e">
        <f xml:space="preserve"> INDEX(M19:M28, MATCH(P8,O19:O28,0))</f>
        <v>#NUM!</v>
      </c>
      <c r="O8" s="13" t="e">
        <f xml:space="preserve"> INDEX(P19:P28,MATCH(P8,O19:O28,0))</f>
        <v>#NUM!</v>
      </c>
      <c r="P8" s="32" t="e">
        <f>(LARGE(O19:O28,2))</f>
        <v>#NUM!</v>
      </c>
      <c r="Q8" s="31"/>
      <c r="R8" s="1"/>
      <c r="S8" s="33" t="s">
        <v>30</v>
      </c>
      <c r="T8" s="13" t="e">
        <f xml:space="preserve"> INDEX(S19:S28, MATCH(V8,U19:U28,0))</f>
        <v>#NUM!</v>
      </c>
      <c r="U8" s="13" t="e">
        <f xml:space="preserve"> INDEX(V19:V28,MATCH(V8,U19:U28,0))</f>
        <v>#NUM!</v>
      </c>
      <c r="V8" s="32" t="e">
        <f>(LARGE(U19:U28,2))</f>
        <v>#NUM!</v>
      </c>
      <c r="W8" s="31"/>
      <c r="X8" s="1"/>
      <c r="Y8" s="33" t="s">
        <v>30</v>
      </c>
      <c r="Z8" s="13" t="e">
        <f xml:space="preserve"> INDEX(Y19:Y28, MATCH(AB8,AA19:AA28,0))</f>
        <v>#NUM!</v>
      </c>
      <c r="AA8" s="13" t="e">
        <f xml:space="preserve"> INDEX(AB19:AB28,MATCH(AB8,AA19:AA28,0))</f>
        <v>#NUM!</v>
      </c>
      <c r="AB8" s="32" t="e">
        <f>(LARGE(AA19:AA28,2))</f>
        <v>#NUM!</v>
      </c>
      <c r="AC8" s="31"/>
      <c r="AD8" s="1"/>
    </row>
    <row r="9" spans="1:30" x14ac:dyDescent="0.25">
      <c r="A9" s="34" t="s">
        <v>31</v>
      </c>
      <c r="B9" s="13" t="e">
        <f xml:space="preserve"> INDEX(A19:A28, MATCH(D9,C19:C28,0))</f>
        <v>#N/A</v>
      </c>
      <c r="C9" s="13" t="e">
        <f xml:space="preserve"> INDEX(D19:D28,MATCH(D9,C19:C28,0))</f>
        <v>#N/A</v>
      </c>
      <c r="D9" s="32" t="e">
        <f>(LARGE(C19:C28,3))</f>
        <v>#N/A</v>
      </c>
      <c r="E9" s="31"/>
      <c r="F9" s="1"/>
      <c r="G9" s="34" t="s">
        <v>31</v>
      </c>
      <c r="H9" s="13" t="e">
        <f xml:space="preserve"> INDEX(G19:G28, MATCH(J9,I19:I28,0))</f>
        <v>#N/A</v>
      </c>
      <c r="I9" s="13" t="e">
        <f xml:space="preserve"> INDEX(J19:J28,MATCH(J9,I19:I28,0))</f>
        <v>#N/A</v>
      </c>
      <c r="J9" s="32" t="e">
        <f>(LARGE(I19:I28,3))</f>
        <v>#N/A</v>
      </c>
      <c r="K9" s="31"/>
      <c r="L9" s="1"/>
      <c r="M9" s="34" t="s">
        <v>31</v>
      </c>
      <c r="N9" s="13" t="e">
        <f xml:space="preserve"> INDEX(M19:M28, MATCH(P9,O19:O28,0))</f>
        <v>#NUM!</v>
      </c>
      <c r="O9" s="13" t="e">
        <f xml:space="preserve"> INDEX(P19:P28,MATCH(P9,O19:O28,0))</f>
        <v>#NUM!</v>
      </c>
      <c r="P9" s="32" t="e">
        <f>(LARGE(O19:O28,3))</f>
        <v>#NUM!</v>
      </c>
      <c r="Q9" s="31"/>
      <c r="R9" s="1"/>
      <c r="S9" s="34" t="s">
        <v>31</v>
      </c>
      <c r="T9" s="13" t="e">
        <f xml:space="preserve"> INDEX(S19:S28, MATCH(V9,U19:U28,0))</f>
        <v>#NUM!</v>
      </c>
      <c r="U9" s="13" t="e">
        <f xml:space="preserve"> INDEX(V19:V28,MATCH(V9,U19:U28,0))</f>
        <v>#NUM!</v>
      </c>
      <c r="V9" s="32" t="e">
        <f>(LARGE(U19:U28,3))</f>
        <v>#NUM!</v>
      </c>
      <c r="W9" s="31"/>
      <c r="X9" s="1"/>
      <c r="Y9" s="34" t="s">
        <v>31</v>
      </c>
      <c r="Z9" s="13" t="e">
        <f xml:space="preserve"> INDEX(Y19:Y28, MATCH(AB9,AA19:AA28,0))</f>
        <v>#NUM!</v>
      </c>
      <c r="AA9" s="13" t="e">
        <f xml:space="preserve"> INDEX(AB19:AB28,MATCH(AB9,AA19:AA28,0))</f>
        <v>#NUM!</v>
      </c>
      <c r="AB9" s="32" t="e">
        <f>(LARGE(AA19:AA28,3))</f>
        <v>#NUM!</v>
      </c>
      <c r="AC9" s="31"/>
      <c r="AD9" s="1"/>
    </row>
    <row r="10" spans="1:30" x14ac:dyDescent="0.25">
      <c r="A10" s="35" t="s">
        <v>32</v>
      </c>
      <c r="B10" s="13" t="e">
        <f xml:space="preserve"> INDEX(A19:A28, MATCH(D10,C19:C28,0))</f>
        <v>#N/A</v>
      </c>
      <c r="C10" s="13" t="e">
        <f xml:space="preserve"> INDEX(D19:D28,MATCH(D10,C19:C28,0))</f>
        <v>#N/A</v>
      </c>
      <c r="D10" s="32" t="e">
        <f>(LARGE(C19:C28,4))</f>
        <v>#N/A</v>
      </c>
      <c r="E10" s="31"/>
      <c r="F10" s="1"/>
      <c r="G10" s="13" t="s">
        <v>32</v>
      </c>
      <c r="H10" s="13" t="e">
        <f xml:space="preserve"> INDEX(G19:G28, MATCH(J10,I19:I28,0))</f>
        <v>#N/A</v>
      </c>
      <c r="I10" s="13" t="e">
        <f xml:space="preserve"> INDEX(J19:J28,MATCH(J10,I19:I28,0))</f>
        <v>#N/A</v>
      </c>
      <c r="J10" s="32" t="e">
        <f>(LARGE(I19:I28,4))</f>
        <v>#N/A</v>
      </c>
      <c r="K10" s="31"/>
      <c r="L10" s="1"/>
      <c r="M10" s="13" t="s">
        <v>32</v>
      </c>
      <c r="N10" s="13" t="e">
        <f xml:space="preserve"> INDEX(M19:M28, MATCH(P10,O19:O28,0))</f>
        <v>#NUM!</v>
      </c>
      <c r="O10" s="13" t="e">
        <f xml:space="preserve"> INDEX(P19:P28,MATCH(P10,O19:O28,0))</f>
        <v>#NUM!</v>
      </c>
      <c r="P10" s="32" t="e">
        <f>(LARGE(O19:O28,4))</f>
        <v>#NUM!</v>
      </c>
      <c r="Q10" s="31"/>
      <c r="R10" s="1"/>
      <c r="S10" s="13" t="s">
        <v>32</v>
      </c>
      <c r="T10" s="13" t="e">
        <f xml:space="preserve"> INDEX(S19:S28, MATCH(V10,U19:U28,0))</f>
        <v>#NUM!</v>
      </c>
      <c r="U10" s="13" t="e">
        <f xml:space="preserve"> INDEX(V19:V28,MATCH(V10,U19:U28,0))</f>
        <v>#NUM!</v>
      </c>
      <c r="V10" s="32" t="e">
        <f>(LARGE(U19:U28,4))</f>
        <v>#NUM!</v>
      </c>
      <c r="W10" s="31"/>
      <c r="X10" s="1"/>
      <c r="Y10" s="13" t="s">
        <v>32</v>
      </c>
      <c r="Z10" s="13" t="e">
        <f xml:space="preserve"> INDEX(Y19:Y28, MATCH(AB10,AA19:AA28,0))</f>
        <v>#NUM!</v>
      </c>
      <c r="AA10" s="13" t="e">
        <f xml:space="preserve"> INDEX(AB19:AB28,MATCH(AB10,AA19:AA28,0))</f>
        <v>#NUM!</v>
      </c>
      <c r="AB10" s="32" t="e">
        <f>(LARGE(AA19:AA28,4))</f>
        <v>#NUM!</v>
      </c>
      <c r="AC10" s="31"/>
      <c r="AD10" s="1"/>
    </row>
    <row r="11" spans="1:30" x14ac:dyDescent="0.25">
      <c r="A11" s="35" t="s">
        <v>33</v>
      </c>
      <c r="B11" s="13" t="e">
        <f xml:space="preserve"> INDEX(A19:A28, MATCH(D11,C19:C28,0))</f>
        <v>#N/A</v>
      </c>
      <c r="C11" s="13" t="e">
        <f xml:space="preserve"> INDEX(D19:D28,MATCH(D11,C19:C28,0))</f>
        <v>#N/A</v>
      </c>
      <c r="D11" s="32" t="e">
        <f>(LARGE(C19:C28,5))</f>
        <v>#N/A</v>
      </c>
      <c r="E11" s="31"/>
      <c r="F11" s="1"/>
      <c r="G11" s="13" t="s">
        <v>33</v>
      </c>
      <c r="H11" s="13" t="e">
        <f xml:space="preserve"> INDEX(G19:G28, MATCH(J11,I19:I28,0))</f>
        <v>#N/A</v>
      </c>
      <c r="I11" s="13" t="e">
        <f xml:space="preserve"> INDEX(J19:J28,MATCH(J11,I19:I28,0))</f>
        <v>#N/A</v>
      </c>
      <c r="J11" s="32" t="e">
        <f>(LARGE(I19:I28,5))</f>
        <v>#N/A</v>
      </c>
      <c r="K11" s="31"/>
      <c r="L11" s="1"/>
      <c r="M11" s="13" t="s">
        <v>33</v>
      </c>
      <c r="N11" s="13" t="e">
        <f xml:space="preserve"> INDEX(M19:M28, MATCH(P11,O19:O28,0))</f>
        <v>#NUM!</v>
      </c>
      <c r="O11" s="13" t="e">
        <f xml:space="preserve"> INDEX(P19:P28,MATCH(P11,O19:O28,0))</f>
        <v>#NUM!</v>
      </c>
      <c r="P11" s="32" t="e">
        <f>(LARGE(O19:O28,5))</f>
        <v>#NUM!</v>
      </c>
      <c r="Q11" s="31"/>
      <c r="R11" s="1"/>
      <c r="S11" s="13" t="s">
        <v>33</v>
      </c>
      <c r="T11" s="13" t="e">
        <f xml:space="preserve"> INDEX(S19:S28, MATCH(V11,U19:U28,0))</f>
        <v>#NUM!</v>
      </c>
      <c r="U11" s="13" t="e">
        <f xml:space="preserve"> INDEX(V19:V28,MATCH(V11,U19:U28,0))</f>
        <v>#NUM!</v>
      </c>
      <c r="V11" s="32" t="e">
        <f>(LARGE(U19:U28,5))</f>
        <v>#NUM!</v>
      </c>
      <c r="W11" s="31"/>
      <c r="X11" s="1"/>
      <c r="Y11" s="13" t="s">
        <v>33</v>
      </c>
      <c r="Z11" s="13" t="e">
        <f xml:space="preserve"> INDEX(Y19:Y28, MATCH(AB11,AA19:AA28,0))</f>
        <v>#NUM!</v>
      </c>
      <c r="AA11" s="13" t="e">
        <f xml:space="preserve"> INDEX(AB19:AB28,MATCH(AB11,AA19:AA28,0))</f>
        <v>#NUM!</v>
      </c>
      <c r="AB11" s="32" t="e">
        <f>(LARGE(AA19:AA28,5))</f>
        <v>#NUM!</v>
      </c>
      <c r="AC11" s="31"/>
      <c r="AD11" s="1"/>
    </row>
    <row r="12" spans="1:30" x14ac:dyDescent="0.25">
      <c r="A12" s="35" t="s">
        <v>34</v>
      </c>
      <c r="B12" s="13" t="e">
        <f xml:space="preserve"> INDEX(A19:A28, MATCH(D12,C19:C28,0))</f>
        <v>#N/A</v>
      </c>
      <c r="C12" s="13" t="e">
        <f xml:space="preserve"> INDEX(D19:D28,MATCH(D12,C19:C28,0))</f>
        <v>#N/A</v>
      </c>
      <c r="D12" s="32" t="e">
        <f>(LARGE(C19:C28,6))</f>
        <v>#N/A</v>
      </c>
      <c r="E12" s="31"/>
      <c r="F12" s="1"/>
      <c r="G12" s="13" t="s">
        <v>34</v>
      </c>
      <c r="H12" s="13" t="e">
        <f xml:space="preserve"> INDEX(G19:G28, MATCH(J12,I19:I28,0))</f>
        <v>#N/A</v>
      </c>
      <c r="I12" s="13" t="e">
        <f xml:space="preserve"> INDEX(J19:J28,MATCH(J12,I19:I28,0))</f>
        <v>#N/A</v>
      </c>
      <c r="J12" s="32" t="e">
        <f>(LARGE(I19:I28,6))</f>
        <v>#N/A</v>
      </c>
      <c r="K12" s="31"/>
      <c r="L12" s="1"/>
      <c r="M12" s="13" t="s">
        <v>34</v>
      </c>
      <c r="N12" s="13" t="e">
        <f xml:space="preserve"> INDEX(M19:M28, MATCH(P12,O19:O28,0))</f>
        <v>#NUM!</v>
      </c>
      <c r="O12" s="13" t="e">
        <f xml:space="preserve"> INDEX(P19:P28,MATCH(P12,O19:O28,0))</f>
        <v>#NUM!</v>
      </c>
      <c r="P12" s="32" t="e">
        <f>(LARGE(O19:O28,6))</f>
        <v>#NUM!</v>
      </c>
      <c r="Q12" s="31"/>
      <c r="R12" s="1"/>
      <c r="S12" s="13" t="s">
        <v>34</v>
      </c>
      <c r="T12" s="13" t="e">
        <f xml:space="preserve"> INDEX(S19:S28, MATCH(V12,U19:U28,0))</f>
        <v>#NUM!</v>
      </c>
      <c r="U12" s="13" t="e">
        <f xml:space="preserve"> INDEX(V19:V28,MATCH(V12,U19:U28,0))</f>
        <v>#NUM!</v>
      </c>
      <c r="V12" s="32" t="e">
        <f>(LARGE(U19:U28,6))</f>
        <v>#NUM!</v>
      </c>
      <c r="W12" s="31"/>
      <c r="X12" s="1"/>
      <c r="Y12" s="13" t="s">
        <v>34</v>
      </c>
      <c r="Z12" s="13" t="e">
        <f xml:space="preserve"> INDEX(Y19:Y28, MATCH(AB12,AA19:AA28,0))</f>
        <v>#NUM!</v>
      </c>
      <c r="AA12" s="13" t="e">
        <f xml:space="preserve"> INDEX(AB19:AB28,MATCH(AB12,AA19:AA28,0))</f>
        <v>#NUM!</v>
      </c>
      <c r="AB12" s="32" t="e">
        <f>(LARGE(AA19:AA28,6))</f>
        <v>#NUM!</v>
      </c>
      <c r="AC12" s="31"/>
      <c r="AD12" s="1"/>
    </row>
    <row r="13" spans="1:30" x14ac:dyDescent="0.25">
      <c r="A13" s="35" t="s">
        <v>35</v>
      </c>
      <c r="B13" s="13" t="e">
        <f xml:space="preserve"> INDEX(A19:A28, MATCH(D13,C19:C28,0))</f>
        <v>#N/A</v>
      </c>
      <c r="C13" s="13" t="e">
        <f xml:space="preserve"> INDEX(D19:D28,MATCH(D13,C19:C28,0))</f>
        <v>#N/A</v>
      </c>
      <c r="D13" s="32" t="e">
        <f>(LARGE(C19:C28,7))</f>
        <v>#N/A</v>
      </c>
      <c r="E13" s="31"/>
      <c r="F13" s="1"/>
      <c r="G13" s="13" t="s">
        <v>35</v>
      </c>
      <c r="H13" s="13" t="e">
        <f xml:space="preserve"> INDEX(G19:G28, MATCH(J13,I19:I28,0))</f>
        <v>#N/A</v>
      </c>
      <c r="I13" s="13" t="e">
        <f xml:space="preserve"> INDEX(J19:J28,MATCH(J13,I19:I28,0))</f>
        <v>#N/A</v>
      </c>
      <c r="J13" s="32" t="e">
        <f>(LARGE(I19:I28,7))</f>
        <v>#N/A</v>
      </c>
      <c r="K13" s="31"/>
      <c r="L13" s="1"/>
      <c r="M13" s="13" t="s">
        <v>35</v>
      </c>
      <c r="N13" s="13" t="e">
        <f xml:space="preserve"> INDEX(M19:M28, MATCH(P13,O19:O28,0))</f>
        <v>#NUM!</v>
      </c>
      <c r="O13" s="13" t="e">
        <f xml:space="preserve"> INDEX(P19:P28,MATCH(P13,O19:O28,0))</f>
        <v>#NUM!</v>
      </c>
      <c r="P13" s="32" t="e">
        <f>(LARGE(O19:O28,7))</f>
        <v>#NUM!</v>
      </c>
      <c r="Q13" s="31"/>
      <c r="R13" s="1"/>
      <c r="S13" s="13" t="s">
        <v>35</v>
      </c>
      <c r="T13" s="13" t="e">
        <f xml:space="preserve"> INDEX(S19:S28, MATCH(V13,U19:U28,0))</f>
        <v>#NUM!</v>
      </c>
      <c r="U13" s="13" t="e">
        <f xml:space="preserve"> INDEX(V19:V28,MATCH(V13,U19:U28,0))</f>
        <v>#NUM!</v>
      </c>
      <c r="V13" s="32" t="e">
        <f>(LARGE(U19:U28,7))</f>
        <v>#NUM!</v>
      </c>
      <c r="W13" s="31"/>
      <c r="X13" s="1"/>
      <c r="Y13" s="13" t="s">
        <v>35</v>
      </c>
      <c r="Z13" s="13" t="e">
        <f xml:space="preserve"> INDEX(Y19:Y28, MATCH(AB13,AA19:AA28,0))</f>
        <v>#NUM!</v>
      </c>
      <c r="AA13" s="13" t="e">
        <f xml:space="preserve"> INDEX(AB19:AB28,MATCH(AB13,AA19:AA28,0))</f>
        <v>#NUM!</v>
      </c>
      <c r="AB13" s="32" t="e">
        <f>(LARGE(AA19:AA28,7))</f>
        <v>#NUM!</v>
      </c>
      <c r="AC13" s="31"/>
      <c r="AD13" s="1"/>
    </row>
    <row r="14" spans="1:30" x14ac:dyDescent="0.25">
      <c r="A14" s="35" t="s">
        <v>36</v>
      </c>
      <c r="B14" s="13" t="e">
        <f xml:space="preserve"> INDEX(A19:A28, MATCH(D14,C19:C28,0))</f>
        <v>#N/A</v>
      </c>
      <c r="C14" s="13" t="e">
        <f xml:space="preserve"> INDEX(D19:D28,MATCH(D14,C19:C28,0))</f>
        <v>#N/A</v>
      </c>
      <c r="D14" s="32" t="e">
        <f>(LARGE(C19:C28,8))</f>
        <v>#N/A</v>
      </c>
      <c r="E14" s="31"/>
      <c r="F14" s="1"/>
      <c r="G14" s="13" t="s">
        <v>36</v>
      </c>
      <c r="H14" s="13" t="e">
        <f xml:space="preserve"> INDEX(G19:G28, MATCH(J14,I19:I28,0))</f>
        <v>#N/A</v>
      </c>
      <c r="I14" s="13" t="e">
        <f xml:space="preserve"> INDEX(J19:J28,MATCH(J14,I19:I28,0))</f>
        <v>#N/A</v>
      </c>
      <c r="J14" s="32" t="e">
        <f>(LARGE(I19:I28,8))</f>
        <v>#N/A</v>
      </c>
      <c r="K14" s="31"/>
      <c r="L14" s="1"/>
      <c r="M14" s="13" t="s">
        <v>36</v>
      </c>
      <c r="N14" s="13" t="e">
        <f xml:space="preserve"> INDEX(M19:M28, MATCH(P14,O19:O28,0))</f>
        <v>#NUM!</v>
      </c>
      <c r="O14" s="13" t="e">
        <f xml:space="preserve"> INDEX(P19:P28,MATCH(P14,O19:O28,0))</f>
        <v>#NUM!</v>
      </c>
      <c r="P14" s="32" t="e">
        <f>(LARGE(O19:O28,8))</f>
        <v>#NUM!</v>
      </c>
      <c r="Q14" s="31"/>
      <c r="R14" s="1"/>
      <c r="S14" s="13" t="s">
        <v>36</v>
      </c>
      <c r="T14" s="13" t="e">
        <f xml:space="preserve"> INDEX(S19:S28, MATCH(V14,U19:U28,0))</f>
        <v>#NUM!</v>
      </c>
      <c r="U14" s="13" t="e">
        <f xml:space="preserve"> INDEX(V19:V28,MATCH(V14,U19:U28,0))</f>
        <v>#NUM!</v>
      </c>
      <c r="V14" s="32" t="e">
        <f>(LARGE(U19:U28,8))</f>
        <v>#NUM!</v>
      </c>
      <c r="W14" s="31"/>
      <c r="X14" s="1"/>
      <c r="Y14" s="13" t="s">
        <v>36</v>
      </c>
      <c r="Z14" s="13" t="e">
        <f xml:space="preserve"> INDEX(Y19:Y28, MATCH(AB14,AA19:AA28,0))</f>
        <v>#NUM!</v>
      </c>
      <c r="AA14" s="13" t="e">
        <f xml:space="preserve"> INDEX(AB19:AB28,MATCH(AB14,AA19:AA28,0))</f>
        <v>#NUM!</v>
      </c>
      <c r="AB14" s="32" t="e">
        <f>(LARGE(AA19:AA28,8))</f>
        <v>#NUM!</v>
      </c>
      <c r="AC14" s="31"/>
      <c r="AD14" s="1"/>
    </row>
    <row r="15" spans="1:30" x14ac:dyDescent="0.25">
      <c r="A15" s="35" t="s">
        <v>37</v>
      </c>
      <c r="B15" s="13" t="e">
        <f xml:space="preserve"> INDEX(A19:A28, MATCH(D15,C19:C28,0))</f>
        <v>#N/A</v>
      </c>
      <c r="C15" s="13" t="e">
        <f xml:space="preserve"> INDEX(D19:D28,MATCH(D15,C19:C28,0))</f>
        <v>#N/A</v>
      </c>
      <c r="D15" s="32" t="e">
        <f>(LARGE(C19:C28,9))</f>
        <v>#N/A</v>
      </c>
      <c r="E15" s="31"/>
      <c r="F15" s="1"/>
      <c r="G15" s="13" t="s">
        <v>37</v>
      </c>
      <c r="H15" s="13" t="e">
        <f xml:space="preserve"> INDEX(G19:G28, MATCH(J15,I19:I28,0))</f>
        <v>#N/A</v>
      </c>
      <c r="I15" s="13" t="e">
        <f xml:space="preserve"> INDEX(J19:J28,MATCH(J15,I19:I28,0))</f>
        <v>#N/A</v>
      </c>
      <c r="J15" s="32" t="e">
        <f>(LARGE(I19:I28,9))</f>
        <v>#N/A</v>
      </c>
      <c r="K15" s="31"/>
      <c r="L15" s="1"/>
      <c r="M15" s="13" t="s">
        <v>37</v>
      </c>
      <c r="N15" s="13" t="e">
        <f xml:space="preserve"> INDEX(M19:M28, MATCH(P15,O19:O28,0))</f>
        <v>#NUM!</v>
      </c>
      <c r="O15" s="13" t="e">
        <f xml:space="preserve"> INDEX(P19:P28,MATCH(P15,O19:O28,0))</f>
        <v>#NUM!</v>
      </c>
      <c r="P15" s="32" t="e">
        <f>(LARGE(O19:O28,9))</f>
        <v>#NUM!</v>
      </c>
      <c r="Q15" s="31"/>
      <c r="R15" s="1"/>
      <c r="S15" s="13" t="s">
        <v>37</v>
      </c>
      <c r="T15" s="13" t="e">
        <f xml:space="preserve"> INDEX(S19:S28, MATCH(V15,U19:U28,0))</f>
        <v>#NUM!</v>
      </c>
      <c r="U15" s="13" t="e">
        <f xml:space="preserve"> INDEX(V19:V28,MATCH(V15,U19:U28,0))</f>
        <v>#NUM!</v>
      </c>
      <c r="V15" s="32" t="e">
        <f>(LARGE(U19:U28,9))</f>
        <v>#NUM!</v>
      </c>
      <c r="W15" s="31"/>
      <c r="X15" s="1"/>
      <c r="Y15" s="13" t="s">
        <v>37</v>
      </c>
      <c r="Z15" s="13" t="e">
        <f xml:space="preserve"> INDEX(Y19:Y28, MATCH(AB15,AA19:AA28,0))</f>
        <v>#NUM!</v>
      </c>
      <c r="AA15" s="13" t="e">
        <f xml:space="preserve"> INDEX(AB19:AB28,MATCH(AB15,AA19:AA28,0))</f>
        <v>#NUM!</v>
      </c>
      <c r="AB15" s="32" t="e">
        <f>(LARGE(AA19:AA28,9))</f>
        <v>#NUM!</v>
      </c>
      <c r="AC15" s="31"/>
      <c r="AD15" s="1"/>
    </row>
    <row r="16" spans="1:30" x14ac:dyDescent="0.25">
      <c r="A16" s="35" t="s">
        <v>38</v>
      </c>
      <c r="B16" s="13" t="e">
        <f xml:space="preserve"> INDEX(A19:A28, MATCH(D16,C19:C28,0))</f>
        <v>#N/A</v>
      </c>
      <c r="C16" s="13" t="e">
        <f xml:space="preserve"> INDEX(D19:D28,MATCH(D16,C19:C28,0))</f>
        <v>#N/A</v>
      </c>
      <c r="D16" s="32" t="e">
        <f>(LARGE(C19:C28,10))</f>
        <v>#N/A</v>
      </c>
      <c r="E16" s="31"/>
      <c r="F16" s="1"/>
      <c r="G16" s="13" t="s">
        <v>38</v>
      </c>
      <c r="H16" s="13" t="e">
        <f xml:space="preserve"> INDEX(G19:G28, MATCH(J16,I19:I28,0))</f>
        <v>#N/A</v>
      </c>
      <c r="I16" s="13" t="e">
        <f xml:space="preserve"> INDEX(J19:J28,MATCH(J16,I19:I28,0))</f>
        <v>#N/A</v>
      </c>
      <c r="J16" s="32" t="e">
        <f>(LARGE(I19:I28,10))</f>
        <v>#N/A</v>
      </c>
      <c r="K16" s="31"/>
      <c r="L16" s="1"/>
      <c r="M16" s="13" t="s">
        <v>38</v>
      </c>
      <c r="N16" s="13" t="e">
        <f xml:space="preserve"> INDEX(M19:M28, MATCH(P16,O19:O28,0))</f>
        <v>#NUM!</v>
      </c>
      <c r="O16" s="13" t="e">
        <f xml:space="preserve"> INDEX(P19:P28,MATCH(P16,O19:O28,0))</f>
        <v>#NUM!</v>
      </c>
      <c r="P16" s="32" t="e">
        <f>(LARGE(O19:O28,10))</f>
        <v>#NUM!</v>
      </c>
      <c r="Q16" s="31"/>
      <c r="R16" s="1"/>
      <c r="S16" s="13" t="s">
        <v>38</v>
      </c>
      <c r="T16" s="13" t="e">
        <f xml:space="preserve"> INDEX(S19:S28, MATCH(V16,U19:U28,0))</f>
        <v>#NUM!</v>
      </c>
      <c r="U16" s="13" t="e">
        <f xml:space="preserve"> INDEX(V19:V28,MATCH(V16,U19:U28,0))</f>
        <v>#NUM!</v>
      </c>
      <c r="V16" s="32" t="e">
        <f>(LARGE(U19:U28,10))</f>
        <v>#NUM!</v>
      </c>
      <c r="W16" s="31"/>
      <c r="X16" s="1"/>
      <c r="Y16" s="13" t="s">
        <v>38</v>
      </c>
      <c r="Z16" s="13" t="e">
        <f xml:space="preserve"> INDEX(Y19:Y28, MATCH(AB16,AA19:AA28,0))</f>
        <v>#NUM!</v>
      </c>
      <c r="AA16" s="13" t="e">
        <f xml:space="preserve"> INDEX(AB19:AB28,MATCH(AB16,AA19:AA28,0))</f>
        <v>#NUM!</v>
      </c>
      <c r="AB16" s="32" t="e">
        <f>(LARGE(AA19:AA28,10))</f>
        <v>#NUM!</v>
      </c>
      <c r="AC16" s="31"/>
      <c r="AD16" s="1"/>
    </row>
    <row r="17" spans="1:30" x14ac:dyDescent="0.25">
      <c r="A17" s="36"/>
      <c r="B17" s="6"/>
      <c r="C17" s="6"/>
      <c r="D17" s="1"/>
      <c r="E17" s="1"/>
      <c r="F17" s="1"/>
      <c r="G17" s="6"/>
      <c r="H17" s="6"/>
      <c r="I17" s="6"/>
      <c r="J17" s="1"/>
      <c r="K17" s="1"/>
      <c r="L17" s="1"/>
      <c r="M17" s="6"/>
      <c r="N17" s="6"/>
      <c r="O17" s="6"/>
      <c r="P17" s="1"/>
      <c r="Q17" s="1"/>
      <c r="R17" s="1"/>
      <c r="S17" s="6"/>
      <c r="T17" s="6"/>
      <c r="U17" s="6"/>
      <c r="V17" s="1"/>
      <c r="W17" s="1"/>
      <c r="X17" s="1"/>
      <c r="Y17" s="6"/>
      <c r="Z17" s="6"/>
      <c r="AA17" s="6"/>
      <c r="AB17" s="1"/>
      <c r="AC17" s="1"/>
      <c r="AD17" s="1"/>
    </row>
    <row r="18" spans="1:30" x14ac:dyDescent="0.25">
      <c r="A18" s="37" t="s">
        <v>39</v>
      </c>
      <c r="B18" s="38" t="s">
        <v>40</v>
      </c>
      <c r="C18" s="38" t="s">
        <v>11</v>
      </c>
      <c r="D18" s="38" t="s">
        <v>6</v>
      </c>
      <c r="E18" s="38" t="s">
        <v>12</v>
      </c>
      <c r="F18" s="1"/>
      <c r="G18" s="38" t="s">
        <v>41</v>
      </c>
      <c r="H18" s="38" t="s">
        <v>40</v>
      </c>
      <c r="I18" s="38" t="s">
        <v>11</v>
      </c>
      <c r="J18" s="38" t="s">
        <v>6</v>
      </c>
      <c r="K18" s="38" t="s">
        <v>12</v>
      </c>
      <c r="L18" s="1"/>
      <c r="M18" s="38" t="s">
        <v>42</v>
      </c>
      <c r="N18" s="38" t="s">
        <v>40</v>
      </c>
      <c r="O18" s="38" t="s">
        <v>11</v>
      </c>
      <c r="P18" s="38" t="s">
        <v>6</v>
      </c>
      <c r="Q18" s="38" t="s">
        <v>12</v>
      </c>
      <c r="R18" s="1"/>
      <c r="S18" s="38" t="s">
        <v>43</v>
      </c>
      <c r="T18" s="38" t="s">
        <v>40</v>
      </c>
      <c r="U18" s="38" t="s">
        <v>11</v>
      </c>
      <c r="V18" s="38" t="s">
        <v>6</v>
      </c>
      <c r="W18" s="38" t="s">
        <v>12</v>
      </c>
      <c r="X18" s="1"/>
      <c r="Y18" s="38" t="s">
        <v>44</v>
      </c>
      <c r="Z18" s="38" t="s">
        <v>40</v>
      </c>
      <c r="AA18" s="38" t="s">
        <v>11</v>
      </c>
      <c r="AB18" s="38" t="s">
        <v>6</v>
      </c>
      <c r="AC18" s="38" t="s">
        <v>12</v>
      </c>
      <c r="AD18" s="1"/>
    </row>
    <row r="19" spans="1:30" x14ac:dyDescent="0.25">
      <c r="A19" s="35" t="e">
        <f xml:space="preserve"> INDEX('Supino Feminino'!$B$5:$B$7,MATCH(1,'Supino Feminino'!$M$5:$M$7,0))</f>
        <v>#N/A</v>
      </c>
      <c r="B19" s="13" t="e">
        <f xml:space="preserve"> MATCH(A19,'Supino Feminino'!$B$5:$B$7,0)</f>
        <v>#N/A</v>
      </c>
      <c r="C19" s="13" t="e">
        <f xml:space="preserve"> INDEX('Supino Feminino'!$J$5:$J$7,'Podium RAW'!B19)</f>
        <v>#N/A</v>
      </c>
      <c r="D19" s="13" t="e">
        <f>INDEX('Supino Feminino'!$E$5:$E$7,'Podium RAW'!B19)</f>
        <v>#N/A</v>
      </c>
      <c r="E19" s="39" t="e">
        <f xml:space="preserve"> INDEX('Supino Feminino'!$K$5:$K$7, 'Podium RAW'!B19)</f>
        <v>#N/A</v>
      </c>
      <c r="F19" s="1"/>
      <c r="G19" s="13" t="e">
        <f xml:space="preserve"> INDEX('Supino Feminino'!$B$5:$B$7,MATCH(1,'Supino Feminino'!$N$5:$N$7,0))</f>
        <v>#N/A</v>
      </c>
      <c r="H19" s="13" t="e">
        <f xml:space="preserve"> MATCH(G19,'Supino Feminino'!$B$5:$B$7,0)</f>
        <v>#N/A</v>
      </c>
      <c r="I19" s="13" t="e">
        <f xml:space="preserve"> INDEX('Supino Feminino'!$J$5:$J$7,'Podium RAW'!H19)</f>
        <v>#N/A</v>
      </c>
      <c r="J19" s="13" t="e">
        <f>INDEX('Supino Feminino'!$E$5:$E$7,'Podium RAW'!H19)</f>
        <v>#N/A</v>
      </c>
      <c r="K19" s="39" t="e">
        <f xml:space="preserve"> INDEX('Supino Feminino'!$K$5:$K$7, 'Podium RAW'!H19)</f>
        <v>#N/A</v>
      </c>
      <c r="L19" s="1"/>
      <c r="M19" s="13" t="str">
        <f xml:space="preserve"> INDEX('Supino Feminino'!$B$5:$B$7,MATCH(1,'Supino Feminino'!$O$5:$O$7,0))</f>
        <v>KETHELYN TEIXEIRA</v>
      </c>
      <c r="N19" s="13">
        <f xml:space="preserve"> MATCH(M19,'Supino Feminino'!$B$5:$B$7,0)</f>
        <v>2</v>
      </c>
      <c r="O19" s="13">
        <f xml:space="preserve"> INDEX('Supino Feminino'!$J$5:$J$7,'Podium RAW'!N19)</f>
        <v>35</v>
      </c>
      <c r="P19" s="13" t="str">
        <f>INDEX('Supino Feminino'!$E$5:$E$7,'Podium RAW'!N19)</f>
        <v>PR</v>
      </c>
      <c r="Q19" s="39">
        <f xml:space="preserve"> INDEX('Supino Feminino'!$K$5:$K$7, 'Podium RAW'!N19)</f>
        <v>341.24810357018475</v>
      </c>
      <c r="R19" s="1"/>
      <c r="S19" s="13" t="str">
        <f xml:space="preserve"> INDEX('Supino Feminino'!$B$5:$B$7,MATCH(1,'Supino Feminino'!$P$5:$P$7,0))</f>
        <v>FLAVIANE SYDORAK</v>
      </c>
      <c r="T19" s="13">
        <f xml:space="preserve"> MATCH(S19,'Supino Feminino'!$B$5:$B$7,0)</f>
        <v>3</v>
      </c>
      <c r="U19" s="13">
        <f xml:space="preserve"> INDEX('Supino Feminino'!$J$5:$J$7,'Podium RAW'!T19)</f>
        <v>50</v>
      </c>
      <c r="V19" s="13" t="str">
        <f>INDEX('Supino Feminino'!$E$5:$E$7,'Podium RAW'!T19)</f>
        <v>SC</v>
      </c>
      <c r="W19" s="39">
        <f xml:space="preserve"> INDEX('Supino Feminino'!$K$5:$K$7, 'Podium RAW'!T19)</f>
        <v>464.20189679956286</v>
      </c>
      <c r="X19" s="1"/>
      <c r="Y19" s="13" t="str">
        <f xml:space="preserve"> INDEX('Supino Feminino'!$B$5:$B$7,MATCH(1,'Supino Feminino'!$Q$5:$Q$7,0))</f>
        <v>RENATA INAMASSU</v>
      </c>
      <c r="Z19" s="13">
        <f xml:space="preserve"> MATCH(Y19,'Supino Feminino'!$B$5:$B$7,0)</f>
        <v>1</v>
      </c>
      <c r="AA19" s="13">
        <f xml:space="preserve"> INDEX('Supino Feminino'!$J$5:$J$7,'Podium RAW'!Z19)</f>
        <v>1</v>
      </c>
      <c r="AB19" s="13" t="str">
        <f>INDEX('Supino Feminino'!$E$5:$E$7,'Podium RAW'!Z19)</f>
        <v>PR</v>
      </c>
      <c r="AC19" s="39">
        <f xml:space="preserve"> INDEX('Supino Feminino'!$K$5:$K$7, 'Podium RAW'!Z19)</f>
        <v>178.55504587155963</v>
      </c>
      <c r="AD19" s="1"/>
    </row>
    <row r="20" spans="1:30" x14ac:dyDescent="0.25">
      <c r="A20" s="35" t="e">
        <f xml:space="preserve"> INDEX('Supino Feminino'!$B$5:$B$7,MATCH(2,'Supino Feminino'!$M$5:$M$7,0))</f>
        <v>#N/A</v>
      </c>
      <c r="B20" s="13" t="e">
        <f xml:space="preserve"> MATCH(A20,'Supino Feminino'!$B$5:$B$7,0)</f>
        <v>#N/A</v>
      </c>
      <c r="C20" s="13" t="e">
        <f xml:space="preserve"> INDEX('Supino Feminino'!$J$5:$J$7,'Podium RAW'!B20)</f>
        <v>#N/A</v>
      </c>
      <c r="D20" s="13" t="e">
        <f>INDEX('Supino Feminino'!$E$5:$E$7,'Podium RAW'!B20)</f>
        <v>#N/A</v>
      </c>
      <c r="E20" s="39" t="e">
        <f xml:space="preserve"> INDEX('Supino Feminino'!$K$5:$K$7, 'Podium RAW'!B20)</f>
        <v>#N/A</v>
      </c>
      <c r="F20" s="1"/>
      <c r="G20" s="13" t="e">
        <f xml:space="preserve"> INDEX('Supino Feminino'!$B$5:$B$7,MATCH(2,'Supino Feminino'!$N$5:$N$7,0))</f>
        <v>#N/A</v>
      </c>
      <c r="H20" s="13" t="e">
        <f xml:space="preserve"> MATCH(G20,'Supino Feminino'!$B$5:$B$7,0)</f>
        <v>#N/A</v>
      </c>
      <c r="I20" s="13" t="e">
        <f xml:space="preserve"> INDEX('Supino Feminino'!$J$5:$J$7,'Podium RAW'!H20)</f>
        <v>#N/A</v>
      </c>
      <c r="J20" s="13" t="e">
        <f>INDEX('Supino Feminino'!$E$5:$E$7,'Podium RAW'!H20)</f>
        <v>#N/A</v>
      </c>
      <c r="K20" s="39" t="e">
        <f xml:space="preserve"> INDEX('Supino Feminino'!$K$5:$K$7, 'Podium RAW'!H20)</f>
        <v>#N/A</v>
      </c>
      <c r="L20" s="1"/>
      <c r="M20" s="13"/>
      <c r="N20" s="13"/>
      <c r="O20" s="13"/>
      <c r="P20" s="13"/>
      <c r="Q20" s="39"/>
      <c r="R20" s="1"/>
      <c r="S20" s="13"/>
      <c r="T20" s="13"/>
      <c r="U20" s="13"/>
      <c r="V20" s="13"/>
      <c r="W20" s="39"/>
      <c r="X20" s="1"/>
      <c r="Y20" s="13"/>
      <c r="Z20" s="13"/>
      <c r="AA20" s="13"/>
      <c r="AB20" s="13"/>
      <c r="AC20" s="39"/>
      <c r="AD20" s="1"/>
    </row>
    <row r="21" spans="1:30" x14ac:dyDescent="0.25">
      <c r="A21" s="35" t="e">
        <f xml:space="preserve"> INDEX('Supino Feminino'!$B$5:$B$7,MATCH(3,'Supino Feminino'!$M$5:$M$7,0))</f>
        <v>#N/A</v>
      </c>
      <c r="B21" s="13" t="e">
        <f xml:space="preserve"> MATCH(A21,'Supino Feminino'!$B$5:$B$7,0)</f>
        <v>#N/A</v>
      </c>
      <c r="C21" s="13" t="e">
        <f xml:space="preserve"> INDEX('Supino Feminino'!$J$5:$J$7,'Podium RAW'!B21)</f>
        <v>#N/A</v>
      </c>
      <c r="D21" s="13" t="e">
        <f>INDEX('Supino Feminino'!$E$5:$E$7,'Podium RAW'!B21)</f>
        <v>#N/A</v>
      </c>
      <c r="E21" s="39" t="e">
        <f xml:space="preserve"> INDEX('Supino Feminino'!$K$5:$K$7, 'Podium RAW'!B21)</f>
        <v>#N/A</v>
      </c>
      <c r="F21" s="1"/>
      <c r="G21" s="13" t="e">
        <f xml:space="preserve"> INDEX('Supino Feminino'!$B$5:$B$7,MATCH(3,'Supino Feminino'!$N$5:$N$7,0))</f>
        <v>#N/A</v>
      </c>
      <c r="H21" s="13" t="e">
        <f xml:space="preserve"> MATCH(G21,'Supino Feminino'!$B$5:$B$7,0)</f>
        <v>#N/A</v>
      </c>
      <c r="I21" s="13" t="e">
        <f xml:space="preserve"> INDEX('Supino Feminino'!$J$5:$J$7,'Podium RAW'!H21)</f>
        <v>#N/A</v>
      </c>
      <c r="J21" s="13" t="e">
        <f>INDEX('Supino Feminino'!$E$5:$E$7,'Podium RAW'!H21)</f>
        <v>#N/A</v>
      </c>
      <c r="K21" s="39" t="e">
        <f xml:space="preserve"> INDEX('Supino Feminino'!$K$5:$K$7, 'Podium RAW'!H21)</f>
        <v>#N/A</v>
      </c>
      <c r="L21" s="1"/>
      <c r="M21" s="13"/>
      <c r="N21" s="13"/>
      <c r="O21" s="13"/>
      <c r="P21" s="13"/>
      <c r="Q21" s="39"/>
      <c r="R21" s="1"/>
      <c r="S21" s="13"/>
      <c r="T21" s="13"/>
      <c r="U21" s="13"/>
      <c r="V21" s="13"/>
      <c r="W21" s="39"/>
      <c r="X21" s="1"/>
      <c r="Y21" s="13"/>
      <c r="Z21" s="13"/>
      <c r="AA21" s="13"/>
      <c r="AB21" s="13"/>
      <c r="AC21" s="39"/>
      <c r="AD21" s="1"/>
    </row>
    <row r="22" spans="1:30" x14ac:dyDescent="0.25">
      <c r="A22" s="35" t="e">
        <f xml:space="preserve"> INDEX('Supino Feminino'!$B$5:$B$7,MATCH(4,'Supino Feminino'!$M$5:$M$7,0))</f>
        <v>#N/A</v>
      </c>
      <c r="B22" s="13" t="e">
        <f xml:space="preserve"> MATCH(A22,'Supino Feminino'!$B$5:$B$7,0)</f>
        <v>#N/A</v>
      </c>
      <c r="C22" s="13" t="e">
        <f xml:space="preserve"> INDEX('Supino Feminino'!$J$5:$J$7,'Podium RAW'!B22)</f>
        <v>#N/A</v>
      </c>
      <c r="D22" s="13" t="e">
        <f>INDEX('Supino Feminino'!$E$5:$E$7,'Podium RAW'!B22)</f>
        <v>#N/A</v>
      </c>
      <c r="E22" s="39" t="e">
        <f xml:space="preserve"> INDEX('Supino Feminino'!$K$5:$K$7, 'Podium RAW'!B22)</f>
        <v>#N/A</v>
      </c>
      <c r="F22" s="1"/>
      <c r="G22" s="13" t="e">
        <f xml:space="preserve"> INDEX('Supino Feminino'!$B$5:$B$7,MATCH(4,'Supino Feminino'!$N$5:$N$7,0))</f>
        <v>#N/A</v>
      </c>
      <c r="H22" s="13" t="e">
        <f xml:space="preserve"> MATCH(G22,'Supino Feminino'!$B$5:$B$7,0)</f>
        <v>#N/A</v>
      </c>
      <c r="I22" s="13" t="e">
        <f xml:space="preserve"> INDEX('Supino Feminino'!$J$5:$J$7,'Podium RAW'!H22)</f>
        <v>#N/A</v>
      </c>
      <c r="J22" s="13" t="e">
        <f>INDEX('Supino Feminino'!$E$5:$E$7,'Podium RAW'!H22)</f>
        <v>#N/A</v>
      </c>
      <c r="K22" s="39" t="e">
        <f xml:space="preserve"> INDEX('Supino Feminino'!$K$5:$K$7, 'Podium RAW'!H22)</f>
        <v>#N/A</v>
      </c>
      <c r="L22" s="1"/>
      <c r="M22" s="13"/>
      <c r="N22" s="13"/>
      <c r="O22" s="13"/>
      <c r="P22" s="13"/>
      <c r="Q22" s="39"/>
      <c r="R22" s="1"/>
      <c r="S22" s="13"/>
      <c r="T22" s="13"/>
      <c r="U22" s="13"/>
      <c r="V22" s="13"/>
      <c r="W22" s="39"/>
      <c r="X22" s="1"/>
      <c r="Y22" s="13"/>
      <c r="Z22" s="13"/>
      <c r="AA22" s="13"/>
      <c r="AB22" s="13"/>
      <c r="AC22" s="39"/>
      <c r="AD22" s="1"/>
    </row>
    <row r="23" spans="1:30" x14ac:dyDescent="0.25">
      <c r="A23" s="35" t="e">
        <f xml:space="preserve"> INDEX('Supino Feminino'!$B$5:$B$7,MATCH(5,'Supino Feminino'!$M$5:$M$7,0))</f>
        <v>#N/A</v>
      </c>
      <c r="B23" s="13" t="e">
        <f xml:space="preserve"> MATCH(A23,'Supino Feminino'!$B$5:$B$7,0)</f>
        <v>#N/A</v>
      </c>
      <c r="C23" s="13" t="e">
        <f xml:space="preserve"> INDEX('Supino Feminino'!$J$5:$J$7,'Podium RAW'!B23)</f>
        <v>#N/A</v>
      </c>
      <c r="D23" s="13" t="e">
        <f>INDEX('Supino Feminino'!$E$5:$E$7,'Podium RAW'!B23)</f>
        <v>#N/A</v>
      </c>
      <c r="E23" s="39" t="e">
        <f xml:space="preserve"> INDEX('Supino Feminino'!$K$5:$K$7, 'Podium RAW'!B23)</f>
        <v>#N/A</v>
      </c>
      <c r="F23" s="1"/>
      <c r="G23" s="13" t="e">
        <f xml:space="preserve"> INDEX('Supino Feminino'!$B$5:$B$7,MATCH(5,'Supino Feminino'!$N$5:$N$7,0))</f>
        <v>#N/A</v>
      </c>
      <c r="H23" s="13" t="e">
        <f xml:space="preserve"> MATCH(G23,'Supino Feminino'!$B$5:$B$7,0)</f>
        <v>#N/A</v>
      </c>
      <c r="I23" s="13" t="e">
        <f xml:space="preserve"> INDEX('Supino Feminino'!$J$5:$J$7,'Podium RAW'!H23)</f>
        <v>#N/A</v>
      </c>
      <c r="J23" s="13" t="e">
        <f>INDEX('Supino Feminino'!$E$5:$E$7,'Podium RAW'!H23)</f>
        <v>#N/A</v>
      </c>
      <c r="K23" s="39" t="e">
        <f xml:space="preserve"> INDEX('Supino Feminino'!$K$5:$K$7, 'Podium RAW'!H23)</f>
        <v>#N/A</v>
      </c>
      <c r="L23" s="1"/>
      <c r="M23" s="13"/>
      <c r="N23" s="13"/>
      <c r="O23" s="13"/>
      <c r="P23" s="13"/>
      <c r="Q23" s="39"/>
      <c r="R23" s="1"/>
      <c r="S23" s="13"/>
      <c r="T23" s="13"/>
      <c r="U23" s="13"/>
      <c r="V23" s="13"/>
      <c r="W23" s="39"/>
      <c r="X23" s="1"/>
      <c r="Y23" s="13"/>
      <c r="Z23" s="13"/>
      <c r="AA23" s="13"/>
      <c r="AB23" s="13"/>
      <c r="AC23" s="39"/>
      <c r="AD23" s="1"/>
    </row>
    <row r="24" spans="1:30" x14ac:dyDescent="0.25">
      <c r="A24" s="35" t="e">
        <f xml:space="preserve"> INDEX('Supino Feminino'!$B$5:$B$7,MATCH(6,'Supino Feminino'!$M$5:$M$7,0))</f>
        <v>#N/A</v>
      </c>
      <c r="B24" s="13" t="e">
        <f xml:space="preserve"> MATCH(A24,'Supino Feminino'!$B$5:$B$7,0)</f>
        <v>#N/A</v>
      </c>
      <c r="C24" s="13" t="e">
        <f xml:space="preserve"> INDEX('Supino Feminino'!$J$5:$J$7,'Podium RAW'!B24)</f>
        <v>#N/A</v>
      </c>
      <c r="D24" s="13" t="e">
        <f>INDEX('Supino Feminino'!$E$5:$E$7,'Podium RAW'!B24)</f>
        <v>#N/A</v>
      </c>
      <c r="E24" s="39" t="e">
        <f xml:space="preserve"> INDEX('Supino Feminino'!$K$5:$K$7, 'Podium RAW'!B24)</f>
        <v>#N/A</v>
      </c>
      <c r="F24" s="1"/>
      <c r="G24" s="13" t="e">
        <f xml:space="preserve"> INDEX('Supino Feminino'!$B$5:$B$7,MATCH(6,'Supino Feminino'!$N$5:$N$7,0))</f>
        <v>#N/A</v>
      </c>
      <c r="H24" s="13" t="e">
        <f xml:space="preserve"> MATCH(G24,'Supino Feminino'!$B$5:$B$7,0)</f>
        <v>#N/A</v>
      </c>
      <c r="I24" s="13" t="e">
        <f xml:space="preserve"> INDEX('Supino Feminino'!$J$5:$J$7,'Podium RAW'!H24)</f>
        <v>#N/A</v>
      </c>
      <c r="J24" s="13" t="e">
        <f>INDEX('Supino Feminino'!$E$5:$E$7,'Podium RAW'!H24)</f>
        <v>#N/A</v>
      </c>
      <c r="K24" s="39" t="e">
        <f xml:space="preserve"> INDEX('Supino Feminino'!$K$5:$K$7, 'Podium RAW'!H24)</f>
        <v>#N/A</v>
      </c>
      <c r="L24" s="1"/>
      <c r="M24" s="13"/>
      <c r="N24" s="13"/>
      <c r="O24" s="13"/>
      <c r="P24" s="13"/>
      <c r="Q24" s="39"/>
      <c r="R24" s="1"/>
      <c r="S24" s="13"/>
      <c r="T24" s="13"/>
      <c r="U24" s="13"/>
      <c r="V24" s="13"/>
      <c r="W24" s="39"/>
      <c r="X24" s="1"/>
      <c r="Y24" s="13"/>
      <c r="Z24" s="13"/>
      <c r="AA24" s="13"/>
      <c r="AB24" s="13"/>
      <c r="AC24" s="39"/>
      <c r="AD24" s="1"/>
    </row>
    <row r="25" spans="1:30" x14ac:dyDescent="0.25">
      <c r="A25" s="35" t="e">
        <f xml:space="preserve"> INDEX('Supino Feminino'!$B$5:$B$7,MATCH(7,'Supino Feminino'!$M$5:$M$7,0))</f>
        <v>#N/A</v>
      </c>
      <c r="B25" s="13" t="e">
        <f xml:space="preserve"> MATCH(A25,'Supino Feminino'!$B$5:$B$7,0)</f>
        <v>#N/A</v>
      </c>
      <c r="C25" s="13" t="e">
        <f xml:space="preserve"> INDEX('Supino Feminino'!$J$5:$J$7,'Podium RAW'!B25)</f>
        <v>#N/A</v>
      </c>
      <c r="D25" s="13" t="e">
        <f>INDEX('Supino Feminino'!$E$5:$E$7,'Podium RAW'!B25)</f>
        <v>#N/A</v>
      </c>
      <c r="E25" s="39" t="e">
        <f xml:space="preserve"> INDEX('Supino Feminino'!$K$5:$K$7, 'Podium RAW'!B25)</f>
        <v>#N/A</v>
      </c>
      <c r="F25" s="1"/>
      <c r="G25" s="13" t="e">
        <f xml:space="preserve"> INDEX('Supino Feminino'!$B$5:$B$7,MATCH(7,'Supino Feminino'!$N$5:$N$7,0))</f>
        <v>#N/A</v>
      </c>
      <c r="H25" s="13" t="e">
        <f xml:space="preserve"> MATCH(G25,'Supino Feminino'!$B$5:$B$7,0)</f>
        <v>#N/A</v>
      </c>
      <c r="I25" s="13" t="e">
        <f xml:space="preserve"> INDEX('Supino Feminino'!$J$5:$J$7,'Podium RAW'!H25)</f>
        <v>#N/A</v>
      </c>
      <c r="J25" s="13" t="e">
        <f>INDEX('Supino Feminino'!$E$5:$E$7,'Podium RAW'!H25)</f>
        <v>#N/A</v>
      </c>
      <c r="K25" s="39" t="e">
        <f xml:space="preserve"> INDEX('Supino Feminino'!$K$5:$K$7, 'Podium RAW'!H25)</f>
        <v>#N/A</v>
      </c>
      <c r="L25" s="1"/>
      <c r="M25" s="13"/>
      <c r="N25" s="13"/>
      <c r="O25" s="13"/>
      <c r="P25" s="13"/>
      <c r="Q25" s="39"/>
      <c r="R25" s="1"/>
      <c r="S25" s="13"/>
      <c r="T25" s="13"/>
      <c r="U25" s="13"/>
      <c r="V25" s="13"/>
      <c r="W25" s="39"/>
      <c r="X25" s="1"/>
      <c r="Y25" s="13"/>
      <c r="Z25" s="13"/>
      <c r="AA25" s="13"/>
      <c r="AB25" s="13"/>
      <c r="AC25" s="39"/>
      <c r="AD25" s="1"/>
    </row>
    <row r="26" spans="1:30" x14ac:dyDescent="0.25">
      <c r="A26" s="35" t="e">
        <f xml:space="preserve"> INDEX('Supino Feminino'!$B$5:$B$7,MATCH(8,'Supino Feminino'!$M$5:$M$7,0))</f>
        <v>#N/A</v>
      </c>
      <c r="B26" s="13" t="e">
        <f xml:space="preserve"> MATCH(A26,'Supino Feminino'!$B$5:$B$7,0)</f>
        <v>#N/A</v>
      </c>
      <c r="C26" s="13" t="e">
        <f xml:space="preserve"> INDEX('Supino Feminino'!$J$5:$J$7,'Podium RAW'!B26)</f>
        <v>#N/A</v>
      </c>
      <c r="D26" s="13" t="e">
        <f>INDEX('Supino Feminino'!$E$5:$E$7,'Podium RAW'!B26)</f>
        <v>#N/A</v>
      </c>
      <c r="E26" s="39" t="e">
        <f xml:space="preserve"> INDEX('Supino Feminino'!$K$5:$K$7, 'Podium RAW'!B26)</f>
        <v>#N/A</v>
      </c>
      <c r="F26" s="1"/>
      <c r="G26" s="13" t="e">
        <f xml:space="preserve"> INDEX('Supino Feminino'!$B$5:$B$7,MATCH(8,'Supino Feminino'!$N$5:$N$7,0))</f>
        <v>#N/A</v>
      </c>
      <c r="H26" s="13" t="e">
        <f xml:space="preserve"> MATCH(G26,'Supino Feminino'!$B$5:$B$7,0)</f>
        <v>#N/A</v>
      </c>
      <c r="I26" s="13" t="e">
        <f xml:space="preserve"> INDEX('Supino Feminino'!$J$5:$J$7,'Podium RAW'!H26)</f>
        <v>#N/A</v>
      </c>
      <c r="J26" s="13" t="e">
        <f>INDEX('Supino Feminino'!$E$5:$E$7,'Podium RAW'!H26)</f>
        <v>#N/A</v>
      </c>
      <c r="K26" s="39" t="e">
        <f xml:space="preserve"> INDEX('Supino Feminino'!$K$5:$K$7, 'Podium RAW'!H26)</f>
        <v>#N/A</v>
      </c>
      <c r="L26" s="1"/>
      <c r="M26" s="13"/>
      <c r="N26" s="13"/>
      <c r="O26" s="13"/>
      <c r="P26" s="13"/>
      <c r="Q26" s="39"/>
      <c r="R26" s="1"/>
      <c r="S26" s="13"/>
      <c r="T26" s="13"/>
      <c r="U26" s="13"/>
      <c r="V26" s="13"/>
      <c r="W26" s="39"/>
      <c r="X26" s="1"/>
      <c r="Y26" s="13"/>
      <c r="Z26" s="13"/>
      <c r="AA26" s="13"/>
      <c r="AB26" s="13"/>
      <c r="AC26" s="39"/>
      <c r="AD26" s="1"/>
    </row>
    <row r="27" spans="1:30" x14ac:dyDescent="0.25">
      <c r="A27" s="35" t="e">
        <f xml:space="preserve"> INDEX('Supino Feminino'!$B$5:$B$7,MATCH(9,'Supino Feminino'!$M$5:$M$7,0))</f>
        <v>#N/A</v>
      </c>
      <c r="B27" s="13" t="e">
        <f xml:space="preserve"> MATCH(A27,'Supino Feminino'!$B$5:$B$7,0)</f>
        <v>#N/A</v>
      </c>
      <c r="C27" s="13" t="e">
        <f xml:space="preserve"> INDEX('Supino Feminino'!$J$5:$J$7,'Podium RAW'!B27)</f>
        <v>#N/A</v>
      </c>
      <c r="D27" s="13" t="e">
        <f>INDEX('Supino Feminino'!$E$5:$E$7,'Podium RAW'!B27)</f>
        <v>#N/A</v>
      </c>
      <c r="E27" s="39" t="e">
        <f xml:space="preserve"> INDEX('Supino Feminino'!$K$5:$K$7, 'Podium RAW'!B27)</f>
        <v>#N/A</v>
      </c>
      <c r="F27" s="1"/>
      <c r="G27" s="13" t="e">
        <f xml:space="preserve"> INDEX('Supino Feminino'!$B$5:$B$7,MATCH(9,'Supino Feminino'!$N$5:$N$7,0))</f>
        <v>#N/A</v>
      </c>
      <c r="H27" s="13" t="e">
        <f xml:space="preserve"> MATCH(G27,'Supino Feminino'!$B$5:$B$7,0)</f>
        <v>#N/A</v>
      </c>
      <c r="I27" s="13" t="e">
        <f xml:space="preserve"> INDEX('Supino Feminino'!$J$5:$J$7,'Podium RAW'!H27)</f>
        <v>#N/A</v>
      </c>
      <c r="J27" s="13" t="e">
        <f>INDEX('Supino Feminino'!$E$5:$E$7,'Podium RAW'!H27)</f>
        <v>#N/A</v>
      </c>
      <c r="K27" s="39" t="e">
        <f xml:space="preserve"> INDEX('Supino Feminino'!$K$5:$K$7, 'Podium RAW'!H27)</f>
        <v>#N/A</v>
      </c>
      <c r="L27" s="1"/>
      <c r="M27" s="13"/>
      <c r="N27" s="13"/>
      <c r="O27" s="13"/>
      <c r="P27" s="13"/>
      <c r="Q27" s="39"/>
      <c r="R27" s="1"/>
      <c r="S27" s="13"/>
      <c r="T27" s="13"/>
      <c r="U27" s="13"/>
      <c r="V27" s="13"/>
      <c r="W27" s="39"/>
      <c r="X27" s="1"/>
      <c r="Y27" s="13"/>
      <c r="Z27" s="13"/>
      <c r="AA27" s="13"/>
      <c r="AB27" s="13"/>
      <c r="AC27" s="39"/>
      <c r="AD27" s="1"/>
    </row>
    <row r="28" spans="1:30" x14ac:dyDescent="0.25">
      <c r="A28" s="35" t="e">
        <f xml:space="preserve"> INDEX('Supino Feminino'!$B$5:$B$7,MATCH(10,'Supino Feminino'!$M$5:$M$7,0))</f>
        <v>#N/A</v>
      </c>
      <c r="B28" s="13" t="e">
        <f xml:space="preserve"> MATCH(A28,'Supino Feminino'!$B$5:$B$7,0)</f>
        <v>#N/A</v>
      </c>
      <c r="C28" s="13" t="e">
        <f xml:space="preserve"> INDEX('Supino Feminino'!$J$5:$J$7,'Podium RAW'!B28)</f>
        <v>#N/A</v>
      </c>
      <c r="D28" s="13" t="e">
        <f>INDEX('Supino Feminino'!$E$5:$E$7,'Podium RAW'!B28)</f>
        <v>#N/A</v>
      </c>
      <c r="E28" s="39" t="e">
        <f xml:space="preserve"> INDEX('Supino Feminino'!$K$5:$K$7, 'Podium RAW'!B28)</f>
        <v>#N/A</v>
      </c>
      <c r="F28" s="1"/>
      <c r="G28" s="13" t="e">
        <f xml:space="preserve"> INDEX('Supino Feminino'!$B$5:$B$7,MATCH(10,'Supino Feminino'!$N$5:$N$7,0))</f>
        <v>#N/A</v>
      </c>
      <c r="H28" s="13" t="e">
        <f xml:space="preserve"> MATCH(G28,'Supino Feminino'!$B$5:$B$7,0)</f>
        <v>#N/A</v>
      </c>
      <c r="I28" s="13" t="e">
        <f xml:space="preserve"> INDEX('Supino Feminino'!$J$5:$J$7,'Podium RAW'!H28)</f>
        <v>#N/A</v>
      </c>
      <c r="J28" s="13" t="e">
        <f>INDEX('Supino Feminino'!$E$5:$E$7,'Podium RAW'!H28)</f>
        <v>#N/A</v>
      </c>
      <c r="K28" s="39" t="e">
        <f xml:space="preserve"> INDEX('Supino Feminino'!$K$5:$K$7, 'Podium RAW'!H28)</f>
        <v>#N/A</v>
      </c>
      <c r="L28" s="1"/>
      <c r="M28" s="13"/>
      <c r="N28" s="13"/>
      <c r="O28" s="13"/>
      <c r="P28" s="13"/>
      <c r="Q28" s="39"/>
      <c r="R28" s="1"/>
      <c r="S28" s="13"/>
      <c r="T28" s="13"/>
      <c r="U28" s="13"/>
      <c r="V28" s="13"/>
      <c r="W28" s="39"/>
      <c r="X28" s="1"/>
      <c r="Y28" s="13"/>
      <c r="Z28" s="13"/>
      <c r="AA28" s="13"/>
      <c r="AB28" s="13"/>
      <c r="AC28" s="39"/>
      <c r="AD28" s="1"/>
    </row>
    <row r="29" spans="1:30" x14ac:dyDescent="0.25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8.5" customHeight="1" x14ac:dyDescent="0.25">
      <c r="A30" s="70" t="s">
        <v>54</v>
      </c>
      <c r="B30" s="71"/>
      <c r="C30" s="71"/>
      <c r="D30" s="71"/>
      <c r="E30" s="1"/>
      <c r="F30" s="1"/>
      <c r="G30" s="70" t="s">
        <v>54</v>
      </c>
      <c r="H30" s="71"/>
      <c r="I30" s="71"/>
      <c r="J30" s="71"/>
      <c r="K30" s="1"/>
      <c r="L30" s="1"/>
      <c r="M30" s="70" t="s">
        <v>54</v>
      </c>
      <c r="N30" s="71"/>
      <c r="O30" s="71"/>
      <c r="P30" s="71"/>
      <c r="Q30" s="1"/>
      <c r="R30" s="1"/>
      <c r="S30" s="70" t="s">
        <v>54</v>
      </c>
      <c r="T30" s="71"/>
      <c r="U30" s="71"/>
      <c r="V30" s="71"/>
      <c r="W30" s="1"/>
      <c r="X30" s="1"/>
      <c r="Y30" s="70" t="s">
        <v>54</v>
      </c>
      <c r="Z30" s="71"/>
      <c r="AA30" s="71"/>
      <c r="AB30" s="71"/>
      <c r="AC30" s="1"/>
      <c r="AD30" s="1"/>
    </row>
    <row r="31" spans="1:30" ht="18.75" x14ac:dyDescent="0.25">
      <c r="A31" s="69" t="s">
        <v>13</v>
      </c>
      <c r="B31" s="68"/>
      <c r="C31" s="68"/>
      <c r="D31" s="68"/>
      <c r="E31" s="27"/>
      <c r="F31" s="1"/>
      <c r="G31" s="68" t="s">
        <v>22</v>
      </c>
      <c r="H31" s="68"/>
      <c r="I31" s="68"/>
      <c r="J31" s="68"/>
      <c r="K31" s="27"/>
      <c r="L31" s="1"/>
      <c r="M31" s="68" t="s">
        <v>23</v>
      </c>
      <c r="N31" s="68"/>
      <c r="O31" s="68"/>
      <c r="P31" s="68"/>
      <c r="Q31" s="27"/>
      <c r="R31" s="1"/>
      <c r="S31" s="68" t="s">
        <v>16</v>
      </c>
      <c r="T31" s="68"/>
      <c r="U31" s="68"/>
      <c r="V31" s="68"/>
      <c r="W31" s="27"/>
      <c r="X31" s="1"/>
      <c r="Y31" s="68" t="s">
        <v>24</v>
      </c>
      <c r="Z31" s="68"/>
      <c r="AA31" s="68"/>
      <c r="AB31" s="68"/>
      <c r="AC31" s="27"/>
      <c r="AD31" s="1"/>
    </row>
    <row r="32" spans="1:30" x14ac:dyDescent="0.25">
      <c r="A32" s="28" t="s">
        <v>28</v>
      </c>
      <c r="B32" s="8" t="s">
        <v>3</v>
      </c>
      <c r="C32" s="8" t="s">
        <v>6</v>
      </c>
      <c r="D32" s="8" t="s">
        <v>11</v>
      </c>
      <c r="E32" s="29"/>
      <c r="F32" s="1"/>
      <c r="G32" s="8" t="s">
        <v>28</v>
      </c>
      <c r="H32" s="8" t="s">
        <v>3</v>
      </c>
      <c r="I32" s="8" t="s">
        <v>6</v>
      </c>
      <c r="J32" s="8" t="s">
        <v>11</v>
      </c>
      <c r="K32" s="29"/>
      <c r="L32" s="1"/>
      <c r="M32" s="8" t="s">
        <v>28</v>
      </c>
      <c r="N32" s="8" t="s">
        <v>3</v>
      </c>
      <c r="O32" s="8" t="s">
        <v>6</v>
      </c>
      <c r="P32" s="8" t="s">
        <v>11</v>
      </c>
      <c r="Q32" s="29"/>
      <c r="R32" s="1"/>
      <c r="S32" s="8" t="s">
        <v>28</v>
      </c>
      <c r="T32" s="8" t="s">
        <v>3</v>
      </c>
      <c r="U32" s="8" t="s">
        <v>6</v>
      </c>
      <c r="V32" s="8" t="s">
        <v>11</v>
      </c>
      <c r="W32" s="29"/>
      <c r="X32" s="1"/>
      <c r="Y32" s="8" t="s">
        <v>28</v>
      </c>
      <c r="Z32" s="8" t="s">
        <v>3</v>
      </c>
      <c r="AA32" s="8" t="s">
        <v>6</v>
      </c>
      <c r="AB32" s="8" t="s">
        <v>11</v>
      </c>
      <c r="AC32" s="29"/>
      <c r="AD32" s="1"/>
    </row>
    <row r="33" spans="1:30" x14ac:dyDescent="0.25">
      <c r="A33" s="30" t="s">
        <v>29</v>
      </c>
      <c r="B33" s="13" t="e">
        <f xml:space="preserve"> INDEX(A45:A54, MATCH(D33,C45:C54,0))</f>
        <v>#N/A</v>
      </c>
      <c r="C33" s="13" t="e">
        <f xml:space="preserve"> INDEX(D45:D54,MATCH(D33,C45:C54,0))</f>
        <v>#N/A</v>
      </c>
      <c r="D33" s="32" t="e">
        <f>(LARGE(C45:C54,1))</f>
        <v>#N/A</v>
      </c>
      <c r="E33" s="31"/>
      <c r="F33" s="1"/>
      <c r="G33" s="30" t="s">
        <v>29</v>
      </c>
      <c r="H33" s="13" t="e">
        <f xml:space="preserve"> INDEX(G45:G54, MATCH(J33,I45:I54,0))</f>
        <v>#N/A</v>
      </c>
      <c r="I33" s="13" t="e">
        <f xml:space="preserve"> INDEX(J45:J54,MATCH(J33,I45:I54,0))</f>
        <v>#N/A</v>
      </c>
      <c r="J33" s="32" t="e">
        <f>(LARGE(I45:I54,1))</f>
        <v>#N/A</v>
      </c>
      <c r="K33" s="31"/>
      <c r="L33" s="1"/>
      <c r="M33" s="30" t="s">
        <v>29</v>
      </c>
      <c r="N33" s="13" t="str">
        <f xml:space="preserve"> INDEX(M45:M54, MATCH(P33,O45:O54,0))</f>
        <v>GABRIELA TULIO STRUCK</v>
      </c>
      <c r="O33" s="13" t="str">
        <f xml:space="preserve"> INDEX(P45:P54,MATCH(P33,O45:O54,0))</f>
        <v>PR</v>
      </c>
      <c r="P33" s="32">
        <f>(LARGE(O45:O54,1))</f>
        <v>70</v>
      </c>
      <c r="Q33" s="31"/>
      <c r="R33" s="1"/>
      <c r="S33" s="30" t="s">
        <v>29</v>
      </c>
      <c r="T33" s="13" t="e">
        <f xml:space="preserve"> INDEX(S45:S54, MATCH(V33,U45:U54,0))</f>
        <v>#N/A</v>
      </c>
      <c r="U33" s="13" t="e">
        <f xml:space="preserve"> INDEX(V45:V54,MATCH(V33,U45:U54,0))</f>
        <v>#N/A</v>
      </c>
      <c r="V33" s="32" t="e">
        <f>(LARGE(U45:U54,1))</f>
        <v>#N/A</v>
      </c>
      <c r="W33" s="31"/>
      <c r="X33" s="1"/>
      <c r="Y33" s="30" t="s">
        <v>29</v>
      </c>
      <c r="Z33" s="13" t="e">
        <f xml:space="preserve"> INDEX(Y45:Y54, MATCH(AB33,AA45:AA54,0))</f>
        <v>#N/A</v>
      </c>
      <c r="AA33" s="13" t="e">
        <f xml:space="preserve"> INDEX(AB45:AB54,MATCH(AB33,AA45:AA54,0))</f>
        <v>#N/A</v>
      </c>
      <c r="AB33" s="32" t="e">
        <f>(LARGE(AA45:AA54,1))</f>
        <v>#N/A</v>
      </c>
      <c r="AC33" s="31"/>
      <c r="AD33" s="1"/>
    </row>
    <row r="34" spans="1:30" x14ac:dyDescent="0.25">
      <c r="A34" s="33" t="s">
        <v>30</v>
      </c>
      <c r="B34" s="13" t="e">
        <f xml:space="preserve"> INDEX(A45:A54, MATCH(D34,C45:C54,0))</f>
        <v>#N/A</v>
      </c>
      <c r="C34" s="13" t="e">
        <f xml:space="preserve"> INDEX(D45:D54,MATCH(D34,C45:C54,0))</f>
        <v>#N/A</v>
      </c>
      <c r="D34" s="32" t="e">
        <f>(LARGE(C45:C54,2))</f>
        <v>#N/A</v>
      </c>
      <c r="E34" s="31"/>
      <c r="F34" s="1"/>
      <c r="G34" s="33" t="s">
        <v>30</v>
      </c>
      <c r="H34" s="13" t="e">
        <f xml:space="preserve"> INDEX(G45:G54, MATCH(J34,I45:I54,0))</f>
        <v>#N/A</v>
      </c>
      <c r="I34" s="13" t="e">
        <f xml:space="preserve"> INDEX(J45:J54,MATCH(J34,I45:I54,0))</f>
        <v>#N/A</v>
      </c>
      <c r="J34" s="32" t="e">
        <f>(LARGE(I45:I54,2))</f>
        <v>#N/A</v>
      </c>
      <c r="K34" s="31"/>
      <c r="L34" s="1"/>
      <c r="M34" s="33" t="s">
        <v>30</v>
      </c>
      <c r="N34" s="13" t="e">
        <f xml:space="preserve"> INDEX(M45:M54, MATCH(P34,O45:O54,0))</f>
        <v>#NUM!</v>
      </c>
      <c r="O34" s="13" t="e">
        <f xml:space="preserve"> INDEX(P45:P54,MATCH(P34,O45:O54,0))</f>
        <v>#NUM!</v>
      </c>
      <c r="P34" s="32" t="e">
        <f>(LARGE(O45:O54,2))</f>
        <v>#NUM!</v>
      </c>
      <c r="Q34" s="31"/>
      <c r="R34" s="1"/>
      <c r="S34" s="33" t="s">
        <v>30</v>
      </c>
      <c r="T34" s="13" t="e">
        <f xml:space="preserve"> INDEX(S45:S54, MATCH(V34,U45:U54,0))</f>
        <v>#N/A</v>
      </c>
      <c r="U34" s="13" t="e">
        <f xml:space="preserve"> INDEX(V45:V54,MATCH(V34,U45:U54,0))</f>
        <v>#N/A</v>
      </c>
      <c r="V34" s="32" t="e">
        <f>(LARGE(U45:U54,2))</f>
        <v>#N/A</v>
      </c>
      <c r="W34" s="31"/>
      <c r="X34" s="1"/>
      <c r="Y34" s="33" t="s">
        <v>30</v>
      </c>
      <c r="Z34" s="13" t="e">
        <f xml:space="preserve"> INDEX(Y45:Y54, MATCH(AB34,AA45:AA54,0))</f>
        <v>#N/A</v>
      </c>
      <c r="AA34" s="13" t="e">
        <f xml:space="preserve"> INDEX(AB45:AB54,MATCH(AB34,AA45:AA54,0))</f>
        <v>#N/A</v>
      </c>
      <c r="AB34" s="32" t="e">
        <f>(LARGE(AA45:AA54,2))</f>
        <v>#N/A</v>
      </c>
      <c r="AC34" s="31"/>
      <c r="AD34" s="1"/>
    </row>
    <row r="35" spans="1:30" x14ac:dyDescent="0.25">
      <c r="A35" s="34" t="s">
        <v>31</v>
      </c>
      <c r="B35" s="13" t="e">
        <f xml:space="preserve"> INDEX(A45:A54, MATCH(D35,C45:C54,0))</f>
        <v>#N/A</v>
      </c>
      <c r="C35" s="13" t="e">
        <f xml:space="preserve"> INDEX(D45:D54,MATCH(D35,C45:C54,0))</f>
        <v>#N/A</v>
      </c>
      <c r="D35" s="32" t="e">
        <f>(LARGE(C45:C54,3))</f>
        <v>#N/A</v>
      </c>
      <c r="E35" s="31"/>
      <c r="F35" s="1"/>
      <c r="G35" s="34" t="s">
        <v>31</v>
      </c>
      <c r="H35" s="13" t="e">
        <f xml:space="preserve"> INDEX(G45:G54, MATCH(J35,I45:I54,0))</f>
        <v>#N/A</v>
      </c>
      <c r="I35" s="13" t="e">
        <f xml:space="preserve"> INDEX(J45:J54,MATCH(J35,I45:I54,0))</f>
        <v>#N/A</v>
      </c>
      <c r="J35" s="32" t="e">
        <f>(LARGE(I45:I54,3))</f>
        <v>#N/A</v>
      </c>
      <c r="K35" s="31"/>
      <c r="L35" s="1"/>
      <c r="M35" s="34" t="s">
        <v>31</v>
      </c>
      <c r="N35" s="13" t="e">
        <f xml:space="preserve"> INDEX(M45:M54, MATCH(P35,O45:O54,0))</f>
        <v>#NUM!</v>
      </c>
      <c r="O35" s="13" t="e">
        <f xml:space="preserve"> INDEX(P45:P54,MATCH(P35,O45:O54,0))</f>
        <v>#NUM!</v>
      </c>
      <c r="P35" s="32" t="e">
        <f>(LARGE(O45:O54,3))</f>
        <v>#NUM!</v>
      </c>
      <c r="Q35" s="31"/>
      <c r="R35" s="1"/>
      <c r="S35" s="34" t="s">
        <v>31</v>
      </c>
      <c r="T35" s="13" t="e">
        <f xml:space="preserve"> INDEX(S45:S54, MATCH(V35,U45:U54,0))</f>
        <v>#N/A</v>
      </c>
      <c r="U35" s="13" t="e">
        <f xml:space="preserve"> INDEX(V45:V54,MATCH(V35,U45:U54,0))</f>
        <v>#N/A</v>
      </c>
      <c r="V35" s="32" t="e">
        <f>(LARGE(U45:U54,3))</f>
        <v>#N/A</v>
      </c>
      <c r="W35" s="31"/>
      <c r="X35" s="1"/>
      <c r="Y35" s="34" t="s">
        <v>31</v>
      </c>
      <c r="Z35" s="13" t="e">
        <f xml:space="preserve"> INDEX(Y45:Y54, MATCH(AB35,AA45:AA54,0))</f>
        <v>#N/A</v>
      </c>
      <c r="AA35" s="13" t="e">
        <f xml:space="preserve"> INDEX(AB45:AB54,MATCH(AB35,AA45:AA54,0))</f>
        <v>#N/A</v>
      </c>
      <c r="AB35" s="32" t="e">
        <f>(LARGE(AA45:AA54,3))</f>
        <v>#N/A</v>
      </c>
      <c r="AC35" s="31"/>
      <c r="AD35" s="1"/>
    </row>
    <row r="36" spans="1:30" x14ac:dyDescent="0.25">
      <c r="A36" s="35" t="s">
        <v>32</v>
      </c>
      <c r="B36" s="13" t="e">
        <f xml:space="preserve"> INDEX(A45:A54, MATCH(D36,C45:C54,0))</f>
        <v>#N/A</v>
      </c>
      <c r="C36" s="13" t="e">
        <f xml:space="preserve"> INDEX(D45:D54,MATCH(D36,C45:C54,0))</f>
        <v>#N/A</v>
      </c>
      <c r="D36" s="32" t="e">
        <f>(LARGE(C45:C54,4))</f>
        <v>#N/A</v>
      </c>
      <c r="E36" s="31"/>
      <c r="F36" s="1"/>
      <c r="G36" s="13" t="s">
        <v>32</v>
      </c>
      <c r="H36" s="13" t="e">
        <f xml:space="preserve"> INDEX(G45:G54, MATCH(J36,I45:I54,0))</f>
        <v>#N/A</v>
      </c>
      <c r="I36" s="13" t="e">
        <f xml:space="preserve"> INDEX(J45:J54,MATCH(J36,I45:I54,0))</f>
        <v>#N/A</v>
      </c>
      <c r="J36" s="32" t="e">
        <f>(LARGE(I45:I54,4))</f>
        <v>#N/A</v>
      </c>
      <c r="K36" s="31"/>
      <c r="L36" s="1"/>
      <c r="M36" s="13" t="s">
        <v>32</v>
      </c>
      <c r="N36" s="13" t="e">
        <f xml:space="preserve"> INDEX(M45:M54, MATCH(P36,O45:O54,0))</f>
        <v>#NUM!</v>
      </c>
      <c r="O36" s="13" t="e">
        <f xml:space="preserve"> INDEX(P45:P54,MATCH(P36,O45:O54,0))</f>
        <v>#NUM!</v>
      </c>
      <c r="P36" s="32" t="e">
        <f>(LARGE(O45:O54,4))</f>
        <v>#NUM!</v>
      </c>
      <c r="Q36" s="31"/>
      <c r="R36" s="1"/>
      <c r="S36" s="13" t="s">
        <v>32</v>
      </c>
      <c r="T36" s="13" t="e">
        <f xml:space="preserve"> INDEX(S45:S54, MATCH(V36,U45:U54,0))</f>
        <v>#N/A</v>
      </c>
      <c r="U36" s="13" t="e">
        <f xml:space="preserve"> INDEX(V45:V54,MATCH(V36,U45:U54,0))</f>
        <v>#N/A</v>
      </c>
      <c r="V36" s="32" t="e">
        <f>(LARGE(U45:U54,4))</f>
        <v>#N/A</v>
      </c>
      <c r="W36" s="31"/>
      <c r="X36" s="1"/>
      <c r="Y36" s="13" t="s">
        <v>32</v>
      </c>
      <c r="Z36" s="13" t="e">
        <f xml:space="preserve"> INDEX(Y45:Y54, MATCH(AB36,AA45:AA54,0))</f>
        <v>#N/A</v>
      </c>
      <c r="AA36" s="13" t="e">
        <f xml:space="preserve"> INDEX(AB45:AB54,MATCH(AB36,AA45:AA54,0))</f>
        <v>#N/A</v>
      </c>
      <c r="AB36" s="32" t="e">
        <f>(LARGE(AA45:AA54,4))</f>
        <v>#N/A</v>
      </c>
      <c r="AC36" s="31"/>
      <c r="AD36" s="1"/>
    </row>
    <row r="37" spans="1:30" x14ac:dyDescent="0.25">
      <c r="A37" s="35" t="s">
        <v>33</v>
      </c>
      <c r="B37" s="13" t="e">
        <f xml:space="preserve"> INDEX(A45:A54, MATCH(D37,C45:C54,0))</f>
        <v>#N/A</v>
      </c>
      <c r="C37" s="13" t="e">
        <f xml:space="preserve"> INDEX(D45:D54,MATCH(D37,C45:C54,0))</f>
        <v>#N/A</v>
      </c>
      <c r="D37" s="32" t="e">
        <f>(LARGE(C45:C54,5))</f>
        <v>#N/A</v>
      </c>
      <c r="E37" s="31"/>
      <c r="F37" s="1"/>
      <c r="G37" s="13" t="s">
        <v>33</v>
      </c>
      <c r="H37" s="13" t="e">
        <f xml:space="preserve"> INDEX(G45:G54, MATCH(J37,I45:I54,0))</f>
        <v>#N/A</v>
      </c>
      <c r="I37" s="13" t="e">
        <f xml:space="preserve"> INDEX(J45:J54,MATCH(J37,I45:I54,0))</f>
        <v>#N/A</v>
      </c>
      <c r="J37" s="32" t="e">
        <f>(LARGE(I45:I54,5))</f>
        <v>#N/A</v>
      </c>
      <c r="K37" s="31"/>
      <c r="L37" s="1"/>
      <c r="M37" s="13" t="s">
        <v>33</v>
      </c>
      <c r="N37" s="13" t="e">
        <f xml:space="preserve"> INDEX(M45:M54, MATCH(P37,O45:O54,0))</f>
        <v>#NUM!</v>
      </c>
      <c r="O37" s="13" t="e">
        <f xml:space="preserve"> INDEX(P45:P54,MATCH(P37,O45:O54,0))</f>
        <v>#NUM!</v>
      </c>
      <c r="P37" s="32" t="e">
        <f>(LARGE(O45:O54,5))</f>
        <v>#NUM!</v>
      </c>
      <c r="Q37" s="31"/>
      <c r="R37" s="1"/>
      <c r="S37" s="13" t="s">
        <v>33</v>
      </c>
      <c r="T37" s="13" t="e">
        <f xml:space="preserve"> INDEX(S45:S54, MATCH(V37,U45:U54,0))</f>
        <v>#N/A</v>
      </c>
      <c r="U37" s="13" t="e">
        <f xml:space="preserve"> INDEX(V45:V54,MATCH(V37,U45:U54,0))</f>
        <v>#N/A</v>
      </c>
      <c r="V37" s="32" t="e">
        <f>(LARGE(U45:U54,5))</f>
        <v>#N/A</v>
      </c>
      <c r="W37" s="31"/>
      <c r="X37" s="1"/>
      <c r="Y37" s="13" t="s">
        <v>33</v>
      </c>
      <c r="Z37" s="13" t="e">
        <f xml:space="preserve"> INDEX(Y45:Y54, MATCH(AB37,AA45:AA54,0))</f>
        <v>#N/A</v>
      </c>
      <c r="AA37" s="13" t="e">
        <f xml:space="preserve"> INDEX(AB45:AB54,MATCH(AB37,AA45:AA54,0))</f>
        <v>#N/A</v>
      </c>
      <c r="AB37" s="32" t="e">
        <f>(LARGE(AA45:AA54,5))</f>
        <v>#N/A</v>
      </c>
      <c r="AC37" s="31"/>
      <c r="AD37" s="1"/>
    </row>
    <row r="38" spans="1:30" x14ac:dyDescent="0.25">
      <c r="A38" s="35" t="s">
        <v>34</v>
      </c>
      <c r="B38" s="13" t="e">
        <f xml:space="preserve"> INDEX(A45:A54, MATCH(D38,C45:C54,0))</f>
        <v>#N/A</v>
      </c>
      <c r="C38" s="13" t="e">
        <f xml:space="preserve"> INDEX(D45:D54,MATCH(D38,C45:C54,0))</f>
        <v>#N/A</v>
      </c>
      <c r="D38" s="32" t="e">
        <f>(LARGE(C45:C54,6))</f>
        <v>#N/A</v>
      </c>
      <c r="E38" s="31"/>
      <c r="F38" s="1"/>
      <c r="G38" s="13" t="s">
        <v>34</v>
      </c>
      <c r="H38" s="13" t="e">
        <f xml:space="preserve"> INDEX(G45:G54, MATCH(J38,I45:I54,0))</f>
        <v>#N/A</v>
      </c>
      <c r="I38" s="13" t="e">
        <f xml:space="preserve"> INDEX(J45:J54,MATCH(J38,I45:I54,0))</f>
        <v>#N/A</v>
      </c>
      <c r="J38" s="32" t="e">
        <f>(LARGE(I45:I54,6))</f>
        <v>#N/A</v>
      </c>
      <c r="K38" s="31"/>
      <c r="L38" s="1"/>
      <c r="M38" s="13" t="s">
        <v>34</v>
      </c>
      <c r="N38" s="13" t="e">
        <f xml:space="preserve"> INDEX(M45:M54, MATCH(P38,O45:O54,0))</f>
        <v>#NUM!</v>
      </c>
      <c r="O38" s="13" t="e">
        <f xml:space="preserve"> INDEX(P45:P54,MATCH(P38,O45:O54,0))</f>
        <v>#NUM!</v>
      </c>
      <c r="P38" s="32" t="e">
        <f>(LARGE(O45:O54,6))</f>
        <v>#NUM!</v>
      </c>
      <c r="Q38" s="31"/>
      <c r="R38" s="1"/>
      <c r="S38" s="13" t="s">
        <v>34</v>
      </c>
      <c r="T38" s="13" t="e">
        <f xml:space="preserve"> INDEX(S45:S54, MATCH(V38,U45:U54,0))</f>
        <v>#N/A</v>
      </c>
      <c r="U38" s="13" t="e">
        <f xml:space="preserve"> INDEX(V45:V54,MATCH(V38,U45:U54,0))</f>
        <v>#N/A</v>
      </c>
      <c r="V38" s="32" t="e">
        <f>(LARGE(U45:U54,6))</f>
        <v>#N/A</v>
      </c>
      <c r="W38" s="31"/>
      <c r="X38" s="1"/>
      <c r="Y38" s="13" t="s">
        <v>34</v>
      </c>
      <c r="Z38" s="13" t="e">
        <f xml:space="preserve"> INDEX(Y45:Y54, MATCH(AB38,AA45:AA54,0))</f>
        <v>#N/A</v>
      </c>
      <c r="AA38" s="13" t="e">
        <f xml:space="preserve"> INDEX(AB45:AB54,MATCH(AB38,AA45:AA54,0))</f>
        <v>#N/A</v>
      </c>
      <c r="AB38" s="32" t="e">
        <f>(LARGE(AA45:AA54,6))</f>
        <v>#N/A</v>
      </c>
      <c r="AC38" s="31"/>
      <c r="AD38" s="1"/>
    </row>
    <row r="39" spans="1:30" x14ac:dyDescent="0.25">
      <c r="A39" s="35" t="s">
        <v>35</v>
      </c>
      <c r="B39" s="13" t="e">
        <f xml:space="preserve"> INDEX(A45:A54, MATCH(D39,C45:C54,0))</f>
        <v>#N/A</v>
      </c>
      <c r="C39" s="13" t="e">
        <f xml:space="preserve"> INDEX(D45:D54,MATCH(D39,C45:C54,0))</f>
        <v>#N/A</v>
      </c>
      <c r="D39" s="32" t="e">
        <f>(LARGE(C45:C54,7))</f>
        <v>#N/A</v>
      </c>
      <c r="E39" s="31"/>
      <c r="F39" s="1"/>
      <c r="G39" s="13" t="s">
        <v>35</v>
      </c>
      <c r="H39" s="13" t="e">
        <f xml:space="preserve"> INDEX(G45:G54, MATCH(J39,I45:I54,0))</f>
        <v>#N/A</v>
      </c>
      <c r="I39" s="13" t="e">
        <f xml:space="preserve"> INDEX(J45:J54,MATCH(J39,I45:I54,0))</f>
        <v>#N/A</v>
      </c>
      <c r="J39" s="32" t="e">
        <f>(LARGE(I45:I54,7))</f>
        <v>#N/A</v>
      </c>
      <c r="K39" s="31"/>
      <c r="L39" s="1"/>
      <c r="M39" s="13" t="s">
        <v>35</v>
      </c>
      <c r="N39" s="13" t="e">
        <f xml:space="preserve"> INDEX(M45:M54, MATCH(P39,O45:O54,0))</f>
        <v>#NUM!</v>
      </c>
      <c r="O39" s="13" t="e">
        <f xml:space="preserve"> INDEX(P45:P54,MATCH(P39,O45:O54,0))</f>
        <v>#NUM!</v>
      </c>
      <c r="P39" s="32" t="e">
        <f>(LARGE(O45:O54,7))</f>
        <v>#NUM!</v>
      </c>
      <c r="Q39" s="31"/>
      <c r="R39" s="1"/>
      <c r="S39" s="13" t="s">
        <v>35</v>
      </c>
      <c r="T39" s="13" t="e">
        <f xml:space="preserve"> INDEX(S45:S54, MATCH(V39,U45:U54,0))</f>
        <v>#N/A</v>
      </c>
      <c r="U39" s="13" t="e">
        <f xml:space="preserve"> INDEX(V45:V54,MATCH(V39,U45:U54,0))</f>
        <v>#N/A</v>
      </c>
      <c r="V39" s="32" t="e">
        <f>(LARGE(U45:U54,7))</f>
        <v>#N/A</v>
      </c>
      <c r="W39" s="31"/>
      <c r="X39" s="1"/>
      <c r="Y39" s="13" t="s">
        <v>35</v>
      </c>
      <c r="Z39" s="13" t="e">
        <f xml:space="preserve"> INDEX(Y45:Y54, MATCH(AB39,AA45:AA54,0))</f>
        <v>#N/A</v>
      </c>
      <c r="AA39" s="13" t="e">
        <f xml:space="preserve"> INDEX(AB45:AB54,MATCH(AB39,AA45:AA54,0))</f>
        <v>#N/A</v>
      </c>
      <c r="AB39" s="32" t="e">
        <f>(LARGE(AA45:AA54,7))</f>
        <v>#N/A</v>
      </c>
      <c r="AC39" s="31"/>
      <c r="AD39" s="1"/>
    </row>
    <row r="40" spans="1:30" x14ac:dyDescent="0.25">
      <c r="A40" s="35" t="s">
        <v>36</v>
      </c>
      <c r="B40" s="13" t="e">
        <f xml:space="preserve"> INDEX(A45:A54, MATCH(D40,C45:C54,0))</f>
        <v>#N/A</v>
      </c>
      <c r="C40" s="13" t="e">
        <f xml:space="preserve"> INDEX(D45:D54,MATCH(D40,C45:C54,0))</f>
        <v>#N/A</v>
      </c>
      <c r="D40" s="32" t="e">
        <f>(LARGE(C45:C54,8))</f>
        <v>#N/A</v>
      </c>
      <c r="E40" s="31"/>
      <c r="F40" s="1"/>
      <c r="G40" s="13" t="s">
        <v>36</v>
      </c>
      <c r="H40" s="13" t="e">
        <f xml:space="preserve"> INDEX(G45:G54, MATCH(J40,I45:I54,0))</f>
        <v>#N/A</v>
      </c>
      <c r="I40" s="13" t="e">
        <f xml:space="preserve"> INDEX(J45:J54,MATCH(J40,I45:I54,0))</f>
        <v>#N/A</v>
      </c>
      <c r="J40" s="32" t="e">
        <f>(LARGE(I45:I54,8))</f>
        <v>#N/A</v>
      </c>
      <c r="K40" s="31"/>
      <c r="L40" s="1"/>
      <c r="M40" s="13" t="s">
        <v>36</v>
      </c>
      <c r="N40" s="13" t="e">
        <f xml:space="preserve"> INDEX(M45:M54, MATCH(P40,O45:O54,0))</f>
        <v>#NUM!</v>
      </c>
      <c r="O40" s="13" t="e">
        <f xml:space="preserve"> INDEX(P45:P54,MATCH(P40,O45:O54,0))</f>
        <v>#NUM!</v>
      </c>
      <c r="P40" s="32" t="e">
        <f>(LARGE(O45:O54,8))</f>
        <v>#NUM!</v>
      </c>
      <c r="Q40" s="31"/>
      <c r="R40" s="1"/>
      <c r="S40" s="13" t="s">
        <v>36</v>
      </c>
      <c r="T40" s="13" t="e">
        <f xml:space="preserve"> INDEX(S45:S54, MATCH(V40,U45:U54,0))</f>
        <v>#N/A</v>
      </c>
      <c r="U40" s="13" t="e">
        <f xml:space="preserve"> INDEX(V45:V54,MATCH(V40,U45:U54,0))</f>
        <v>#N/A</v>
      </c>
      <c r="V40" s="32" t="e">
        <f>(LARGE(U45:U54,8))</f>
        <v>#N/A</v>
      </c>
      <c r="W40" s="31"/>
      <c r="X40" s="1"/>
      <c r="Y40" s="13" t="s">
        <v>36</v>
      </c>
      <c r="Z40" s="13" t="e">
        <f xml:space="preserve"> INDEX(Y45:Y54, MATCH(AB40,AA45:AA54,0))</f>
        <v>#N/A</v>
      </c>
      <c r="AA40" s="13" t="e">
        <f xml:space="preserve"> INDEX(AB45:AB54,MATCH(AB40,AA45:AA54,0))</f>
        <v>#N/A</v>
      </c>
      <c r="AB40" s="32" t="e">
        <f>(LARGE(AA45:AA54,8))</f>
        <v>#N/A</v>
      </c>
      <c r="AC40" s="31"/>
      <c r="AD40" s="1"/>
    </row>
    <row r="41" spans="1:30" x14ac:dyDescent="0.25">
      <c r="A41" s="35" t="s">
        <v>37</v>
      </c>
      <c r="B41" s="13" t="e">
        <f xml:space="preserve"> INDEX(A45:A54, MATCH(D41,C45:C54,0))</f>
        <v>#N/A</v>
      </c>
      <c r="C41" s="13" t="e">
        <f xml:space="preserve"> INDEX(D45:D54,MATCH(D41,C45:C54,0))</f>
        <v>#N/A</v>
      </c>
      <c r="D41" s="32" t="e">
        <f>(LARGE(C45:C54,9))</f>
        <v>#N/A</v>
      </c>
      <c r="E41" s="31"/>
      <c r="F41" s="1"/>
      <c r="G41" s="13" t="s">
        <v>37</v>
      </c>
      <c r="H41" s="13" t="e">
        <f xml:space="preserve"> INDEX(G45:G54, MATCH(J41,I45:I54,0))</f>
        <v>#N/A</v>
      </c>
      <c r="I41" s="13" t="e">
        <f xml:space="preserve"> INDEX(J45:J54,MATCH(J41,I45:I54,0))</f>
        <v>#N/A</v>
      </c>
      <c r="J41" s="32" t="e">
        <f>(LARGE(I45:I54,9))</f>
        <v>#N/A</v>
      </c>
      <c r="K41" s="31"/>
      <c r="L41" s="1"/>
      <c r="M41" s="13" t="s">
        <v>37</v>
      </c>
      <c r="N41" s="13" t="e">
        <f xml:space="preserve"> INDEX(M45:M54, MATCH(P41,O45:O54,0))</f>
        <v>#NUM!</v>
      </c>
      <c r="O41" s="13" t="e">
        <f xml:space="preserve"> INDEX(P45:P54,MATCH(P41,O45:O54,0))</f>
        <v>#NUM!</v>
      </c>
      <c r="P41" s="32" t="e">
        <f>(LARGE(O45:O54,9))</f>
        <v>#NUM!</v>
      </c>
      <c r="Q41" s="31"/>
      <c r="R41" s="1"/>
      <c r="S41" s="13" t="s">
        <v>37</v>
      </c>
      <c r="T41" s="13" t="e">
        <f xml:space="preserve"> INDEX(S45:S54, MATCH(V41,U45:U54,0))</f>
        <v>#N/A</v>
      </c>
      <c r="U41" s="13" t="e">
        <f xml:space="preserve"> INDEX(V45:V54,MATCH(V41,U45:U54,0))</f>
        <v>#N/A</v>
      </c>
      <c r="V41" s="32" t="e">
        <f>(LARGE(U45:U54,9))</f>
        <v>#N/A</v>
      </c>
      <c r="W41" s="31"/>
      <c r="X41" s="1"/>
      <c r="Y41" s="13" t="s">
        <v>37</v>
      </c>
      <c r="Z41" s="13" t="e">
        <f xml:space="preserve"> INDEX(Y45:Y54, MATCH(AB41,AA45:AA54,0))</f>
        <v>#N/A</v>
      </c>
      <c r="AA41" s="13" t="e">
        <f xml:space="preserve"> INDEX(AB45:AB54,MATCH(AB41,AA45:AA54,0))</f>
        <v>#N/A</v>
      </c>
      <c r="AB41" s="32" t="e">
        <f>(LARGE(AA45:AA54,9))</f>
        <v>#N/A</v>
      </c>
      <c r="AC41" s="31"/>
      <c r="AD41" s="1"/>
    </row>
    <row r="42" spans="1:30" x14ac:dyDescent="0.25">
      <c r="A42" s="35" t="s">
        <v>38</v>
      </c>
      <c r="B42" s="13" t="e">
        <f xml:space="preserve"> INDEX(A45:A54, MATCH(D42,C45:C54,0))</f>
        <v>#N/A</v>
      </c>
      <c r="C42" s="13" t="e">
        <f xml:space="preserve"> INDEX(D45:D54,MATCH(D42,C45:C54,0))</f>
        <v>#N/A</v>
      </c>
      <c r="D42" s="32" t="e">
        <f>(LARGE(C45:C54,10))</f>
        <v>#N/A</v>
      </c>
      <c r="E42" s="31"/>
      <c r="F42" s="1"/>
      <c r="G42" s="13" t="s">
        <v>38</v>
      </c>
      <c r="H42" s="13" t="e">
        <f xml:space="preserve"> INDEX(G45:G54, MATCH(J42,I45:I54,0))</f>
        <v>#N/A</v>
      </c>
      <c r="I42" s="13" t="e">
        <f xml:space="preserve"> INDEX(J45:J54,MATCH(J42,I45:I54,0))</f>
        <v>#N/A</v>
      </c>
      <c r="J42" s="32" t="e">
        <f>(LARGE(I45:I54,10))</f>
        <v>#N/A</v>
      </c>
      <c r="K42" s="31"/>
      <c r="L42" s="1"/>
      <c r="M42" s="13" t="s">
        <v>38</v>
      </c>
      <c r="N42" s="13" t="e">
        <f xml:space="preserve"> INDEX(M45:M54, MATCH(P42,O45:O54,0))</f>
        <v>#NUM!</v>
      </c>
      <c r="O42" s="13" t="e">
        <f xml:space="preserve"> INDEX(P45:P54,MATCH(P42,O45:O54,0))</f>
        <v>#NUM!</v>
      </c>
      <c r="P42" s="32" t="e">
        <f>(LARGE(O45:O54,10))</f>
        <v>#NUM!</v>
      </c>
      <c r="Q42" s="31"/>
      <c r="R42" s="1"/>
      <c r="S42" s="13" t="s">
        <v>38</v>
      </c>
      <c r="T42" s="13" t="e">
        <f xml:space="preserve"> INDEX(S45:S54, MATCH(V42,U45:U54,0))</f>
        <v>#N/A</v>
      </c>
      <c r="U42" s="13" t="e">
        <f xml:space="preserve"> INDEX(V45:V54,MATCH(V42,U45:U54,0))</f>
        <v>#N/A</v>
      </c>
      <c r="V42" s="32" t="e">
        <f>(LARGE(U45:U54,10))</f>
        <v>#N/A</v>
      </c>
      <c r="W42" s="31"/>
      <c r="X42" s="1"/>
      <c r="Y42" s="13" t="s">
        <v>38</v>
      </c>
      <c r="Z42" s="13" t="e">
        <f xml:space="preserve"> INDEX(Y45:Y54, MATCH(AB42,AA45:AA54,0))</f>
        <v>#N/A</v>
      </c>
      <c r="AA42" s="13" t="e">
        <f xml:space="preserve"> INDEX(AB45:AB54,MATCH(AB42,AA45:AA54,0))</f>
        <v>#N/A</v>
      </c>
      <c r="AB42" s="32" t="e">
        <f>(LARGE(AA45:AA54,10))</f>
        <v>#N/A</v>
      </c>
      <c r="AC42" s="31"/>
      <c r="AD42" s="1"/>
    </row>
    <row r="43" spans="1:30" x14ac:dyDescent="0.25">
      <c r="A43" s="36"/>
      <c r="B43" s="6"/>
      <c r="C43" s="6"/>
      <c r="D43" s="1"/>
      <c r="E43" s="1"/>
      <c r="F43" s="1"/>
      <c r="G43" s="6"/>
      <c r="H43" s="6"/>
      <c r="I43" s="6"/>
      <c r="J43" s="1"/>
      <c r="K43" s="1"/>
      <c r="L43" s="1"/>
      <c r="M43" s="6"/>
      <c r="N43" s="6"/>
      <c r="O43" s="6"/>
      <c r="P43" s="1"/>
      <c r="Q43" s="1"/>
      <c r="R43" s="1"/>
      <c r="S43" s="6"/>
      <c r="T43" s="6"/>
      <c r="U43" s="6"/>
      <c r="V43" s="1"/>
      <c r="W43" s="1"/>
      <c r="X43" s="1"/>
      <c r="Y43" s="6"/>
      <c r="Z43" s="6"/>
      <c r="AA43" s="6"/>
      <c r="AB43" s="1"/>
      <c r="AC43" s="1"/>
      <c r="AD43" s="1"/>
    </row>
    <row r="44" spans="1:30" x14ac:dyDescent="0.25">
      <c r="A44" s="37" t="s">
        <v>39</v>
      </c>
      <c r="B44" s="38" t="s">
        <v>40</v>
      </c>
      <c r="C44" s="38" t="s">
        <v>11</v>
      </c>
      <c r="D44" s="38" t="s">
        <v>6</v>
      </c>
      <c r="E44" s="38" t="s">
        <v>12</v>
      </c>
      <c r="F44" s="1"/>
      <c r="G44" s="38" t="s">
        <v>41</v>
      </c>
      <c r="H44" s="38" t="s">
        <v>40</v>
      </c>
      <c r="I44" s="38" t="s">
        <v>11</v>
      </c>
      <c r="J44" s="38" t="s">
        <v>6</v>
      </c>
      <c r="K44" s="38" t="s">
        <v>12</v>
      </c>
      <c r="L44" s="1"/>
      <c r="M44" s="38" t="s">
        <v>42</v>
      </c>
      <c r="N44" s="38" t="s">
        <v>40</v>
      </c>
      <c r="O44" s="38" t="s">
        <v>11</v>
      </c>
      <c r="P44" s="38" t="s">
        <v>6</v>
      </c>
      <c r="Q44" s="38" t="s">
        <v>12</v>
      </c>
      <c r="R44" s="1"/>
      <c r="S44" s="38" t="s">
        <v>43</v>
      </c>
      <c r="T44" s="38" t="s">
        <v>40</v>
      </c>
      <c r="U44" s="38" t="s">
        <v>11</v>
      </c>
      <c r="V44" s="38" t="s">
        <v>6</v>
      </c>
      <c r="W44" s="38" t="s">
        <v>12</v>
      </c>
      <c r="X44" s="1"/>
      <c r="Y44" s="38" t="s">
        <v>44</v>
      </c>
      <c r="Z44" s="38" t="s">
        <v>40</v>
      </c>
      <c r="AA44" s="38" t="s">
        <v>11</v>
      </c>
      <c r="AB44" s="38" t="s">
        <v>6</v>
      </c>
      <c r="AC44" s="38" t="s">
        <v>12</v>
      </c>
      <c r="AD44" s="1"/>
    </row>
    <row r="45" spans="1:30" x14ac:dyDescent="0.25">
      <c r="A45" s="35" t="e">
        <f xml:space="preserve"> INDEX('Supino Feminino'!$B$11:$B$11,MATCH(1,'Supino Feminino'!$M$11:$M$11,0))</f>
        <v>#N/A</v>
      </c>
      <c r="B45" s="13" t="e">
        <f xml:space="preserve"> MATCH(A45,'Supino Feminino'!$B$11:$B$11,0)</f>
        <v>#N/A</v>
      </c>
      <c r="C45" s="13" t="e">
        <f xml:space="preserve"> INDEX('Supino Feminino'!$J$11:$J$11,'Podium RAW'!B45)</f>
        <v>#N/A</v>
      </c>
      <c r="D45" s="13" t="e">
        <f>INDEX('Supino Feminino'!$E$11:$E$11,'Podium RAW'!B45)</f>
        <v>#N/A</v>
      </c>
      <c r="E45" s="39" t="e">
        <f xml:space="preserve"> INDEX('Supino Feminino'!$K$11:$K$11, 'Podium RAW'!B45)</f>
        <v>#N/A</v>
      </c>
      <c r="F45" s="1"/>
      <c r="G45" s="13" t="e">
        <f xml:space="preserve"> INDEX('Supino Feminino'!$B$11:$B$11,MATCH(1,'Supino Feminino'!$N$11:$N$11,0))</f>
        <v>#N/A</v>
      </c>
      <c r="H45" s="13" t="e">
        <f xml:space="preserve"> MATCH(G45,'Supino Feminino'!$B$11:$B$11,0)</f>
        <v>#N/A</v>
      </c>
      <c r="I45" s="13" t="e">
        <f xml:space="preserve"> INDEX('Supino Feminino'!$J$11:$J$11,'Podium RAW'!H45)</f>
        <v>#N/A</v>
      </c>
      <c r="J45" s="13" t="e">
        <f>INDEX('Supino Feminino'!$E$11:$E$11,'Podium RAW'!H45)</f>
        <v>#N/A</v>
      </c>
      <c r="K45" s="39" t="e">
        <f xml:space="preserve"> INDEX('Supino Feminino'!$K$11:$K$11, 'Podium RAW'!H45)</f>
        <v>#N/A</v>
      </c>
      <c r="L45" s="1"/>
      <c r="M45" s="13" t="str">
        <f xml:space="preserve"> INDEX('Supino Feminino'!$B$11:$B$11,MATCH(1,'Supino Feminino'!$O$11:$O$11,0))</f>
        <v>GABRIELA TULIO STRUCK</v>
      </c>
      <c r="N45" s="13">
        <f xml:space="preserve"> MATCH(M45,'Supino Feminino'!$B$11:$B$11,0)</f>
        <v>1</v>
      </c>
      <c r="O45" s="13">
        <f xml:space="preserve"> INDEX('Supino Feminino'!$J$11:$J$11,'Podium RAW'!N45)</f>
        <v>70</v>
      </c>
      <c r="P45" s="13" t="str">
        <f>INDEX('Supino Feminino'!$E$11:$E$11,'Podium RAW'!N45)</f>
        <v>PR</v>
      </c>
      <c r="Q45" s="39">
        <f xml:space="preserve"> INDEX('Supino Feminino'!$K$11:$K$11, 'Podium RAW'!N45)</f>
        <v>595.64523886268807</v>
      </c>
      <c r="R45" s="1"/>
      <c r="S45" s="13" t="e">
        <f xml:space="preserve"> INDEX('Supino Feminino'!$B$11:$B$11,MATCH(1,'Supino Feminino'!$P$11:$P$11,0))</f>
        <v>#N/A</v>
      </c>
      <c r="T45" s="13" t="e">
        <f xml:space="preserve"> MATCH(S45,'Supino Feminino'!$B$11:$B$11,0)</f>
        <v>#N/A</v>
      </c>
      <c r="U45" s="13" t="e">
        <f xml:space="preserve"> INDEX('Supino Feminino'!$J$11:$J$11,'Podium RAW'!T45)</f>
        <v>#N/A</v>
      </c>
      <c r="V45" s="13" t="e">
        <f>INDEX('Supino Feminino'!$E$11:$E$11,'Podium RAW'!T45)</f>
        <v>#N/A</v>
      </c>
      <c r="W45" s="39" t="e">
        <f xml:space="preserve"> INDEX('Supino Feminino'!$K$11:$K$11, 'Podium RAW'!T45)</f>
        <v>#N/A</v>
      </c>
      <c r="X45" s="1"/>
      <c r="Y45" s="13" t="e">
        <f xml:space="preserve"> INDEX('Supino Feminino'!$B$11:$B$11,MATCH(1,'Supino Feminino'!$Q$11:$Q$11,0))</f>
        <v>#N/A</v>
      </c>
      <c r="Z45" s="13" t="e">
        <f xml:space="preserve"> MATCH(Y45,'Supino Feminino'!$B$11:$B$11,0)</f>
        <v>#N/A</v>
      </c>
      <c r="AA45" s="13" t="e">
        <f xml:space="preserve"> INDEX('Supino Feminino'!$J$11:$J$11,'Podium RAW'!Z45)</f>
        <v>#N/A</v>
      </c>
      <c r="AB45" s="13" t="e">
        <f>INDEX('Supino Feminino'!$E$11:$E$11,'Podium RAW'!Z45)</f>
        <v>#N/A</v>
      </c>
      <c r="AC45" s="39" t="e">
        <f xml:space="preserve"> INDEX('Supino Feminino'!$K$11:$K$11, 'Podium RAW'!Z45)</f>
        <v>#N/A</v>
      </c>
      <c r="AD45" s="1"/>
    </row>
    <row r="46" spans="1:30" x14ac:dyDescent="0.25">
      <c r="A46" s="35" t="e">
        <f xml:space="preserve"> INDEX('Supino Feminino'!$B$11:$B$11,MATCH(2,'Supino Feminino'!$M$11:$M$11,0))</f>
        <v>#N/A</v>
      </c>
      <c r="B46" s="13" t="e">
        <f xml:space="preserve"> MATCH(A46,'Supino Feminino'!$B$11:$B$11,0)</f>
        <v>#N/A</v>
      </c>
      <c r="C46" s="13" t="e">
        <f xml:space="preserve"> INDEX('Supino Feminino'!$J$11:$J$11,'Podium RAW'!B46)</f>
        <v>#N/A</v>
      </c>
      <c r="D46" s="13" t="e">
        <f>INDEX('Supino Feminino'!$E$11:$E$11,'Podium RAW'!B46)</f>
        <v>#N/A</v>
      </c>
      <c r="E46" s="39" t="e">
        <f xml:space="preserve"> INDEX('Supino Feminino'!$K$11:$K$11, 'Podium RAW'!B46)</f>
        <v>#N/A</v>
      </c>
      <c r="F46" s="1"/>
      <c r="G46" s="13" t="e">
        <f xml:space="preserve"> INDEX('Supino Feminino'!$B$11:$B$11,MATCH(2,'Supino Feminino'!$N$11:$N$11,0))</f>
        <v>#N/A</v>
      </c>
      <c r="H46" s="13" t="e">
        <f xml:space="preserve"> MATCH(G46,'Supino Feminino'!$B$11:$B$11,0)</f>
        <v>#N/A</v>
      </c>
      <c r="I46" s="13" t="e">
        <f xml:space="preserve"> INDEX('Supino Feminino'!$J$11:$J$11,'Podium RAW'!H46)</f>
        <v>#N/A</v>
      </c>
      <c r="J46" s="13" t="e">
        <f>INDEX('Supino Feminino'!$E$11:$E$11,'Podium RAW'!H46)</f>
        <v>#N/A</v>
      </c>
      <c r="K46" s="39" t="e">
        <f xml:space="preserve"> INDEX('Supino Feminino'!$K$11:$K$11, 'Podium RAW'!H46)</f>
        <v>#N/A</v>
      </c>
      <c r="L46" s="1"/>
      <c r="M46" s="13"/>
      <c r="N46" s="13"/>
      <c r="O46" s="13"/>
      <c r="P46" s="13"/>
      <c r="Q46" s="39"/>
      <c r="R46" s="1"/>
      <c r="S46" s="13" t="e">
        <f xml:space="preserve"> INDEX('Supino Feminino'!$B$11:$B$11,MATCH(2,'Supino Feminino'!$P$11:$P$11,0))</f>
        <v>#N/A</v>
      </c>
      <c r="T46" s="13" t="e">
        <f xml:space="preserve"> MATCH(S46,'Supino Feminino'!$B$11:$B$11,0)</f>
        <v>#N/A</v>
      </c>
      <c r="U46" s="13" t="e">
        <f xml:space="preserve"> INDEX('Supino Feminino'!$J$11:$J$11,'Podium RAW'!T46)</f>
        <v>#N/A</v>
      </c>
      <c r="V46" s="13" t="e">
        <f>INDEX('Supino Feminino'!$E$11:$E$11,'Podium RAW'!T46)</f>
        <v>#N/A</v>
      </c>
      <c r="W46" s="39" t="e">
        <f xml:space="preserve"> INDEX('Supino Feminino'!$K$11:$K$11, 'Podium RAW'!T46)</f>
        <v>#N/A</v>
      </c>
      <c r="X46" s="1"/>
      <c r="Y46" s="13" t="e">
        <f xml:space="preserve"> INDEX('Supino Feminino'!$B$11:$B$11,MATCH(2,'Supino Feminino'!$Q$11:$Q$11,0))</f>
        <v>#N/A</v>
      </c>
      <c r="Z46" s="13" t="e">
        <f xml:space="preserve"> MATCH(Y46,'Supino Feminino'!$B$11:$B$11,0)</f>
        <v>#N/A</v>
      </c>
      <c r="AA46" s="13" t="e">
        <f xml:space="preserve"> INDEX('Supino Feminino'!$J$11:$J$11,'Podium RAW'!Z46)</f>
        <v>#N/A</v>
      </c>
      <c r="AB46" s="13" t="e">
        <f>INDEX('Supino Feminino'!$E$11:$E$11,'Podium RAW'!Z46)</f>
        <v>#N/A</v>
      </c>
      <c r="AC46" s="39" t="e">
        <f xml:space="preserve"> INDEX('Supino Feminino'!$K$11:$K$11, 'Podium RAW'!Z46)</f>
        <v>#N/A</v>
      </c>
      <c r="AD46" s="1"/>
    </row>
    <row r="47" spans="1:30" x14ac:dyDescent="0.25">
      <c r="A47" s="35" t="e">
        <f xml:space="preserve"> INDEX('Supino Feminino'!$B$11:$B$11,MATCH(3,'Supino Feminino'!$M$11:$M$11,0))</f>
        <v>#N/A</v>
      </c>
      <c r="B47" s="13" t="e">
        <f xml:space="preserve"> MATCH(A47,'Supino Feminino'!$B$11:$B$11,0)</f>
        <v>#N/A</v>
      </c>
      <c r="C47" s="13" t="e">
        <f xml:space="preserve"> INDEX('Supino Feminino'!$J$11:$J$11,'Podium RAW'!B47)</f>
        <v>#N/A</v>
      </c>
      <c r="D47" s="13" t="e">
        <f>INDEX('Supino Feminino'!$E$11:$E$11,'Podium RAW'!B47)</f>
        <v>#N/A</v>
      </c>
      <c r="E47" s="39" t="e">
        <f xml:space="preserve"> INDEX('Supino Feminino'!$K$11:$K$11, 'Podium RAW'!B47)</f>
        <v>#N/A</v>
      </c>
      <c r="F47" s="1"/>
      <c r="G47" s="13" t="e">
        <f xml:space="preserve"> INDEX('Supino Feminino'!$B$11:$B$11,MATCH(3,'Supino Feminino'!$N$11:$N$11,0))</f>
        <v>#N/A</v>
      </c>
      <c r="H47" s="13" t="e">
        <f xml:space="preserve"> MATCH(G47,'Supino Feminino'!$B$11:$B$11,0)</f>
        <v>#N/A</v>
      </c>
      <c r="I47" s="13" t="e">
        <f xml:space="preserve"> INDEX('Supino Feminino'!$J$11:$J$11,'Podium RAW'!H47)</f>
        <v>#N/A</v>
      </c>
      <c r="J47" s="13" t="e">
        <f>INDEX('Supino Feminino'!$E$11:$E$11,'Podium RAW'!H47)</f>
        <v>#N/A</v>
      </c>
      <c r="K47" s="39" t="e">
        <f xml:space="preserve"> INDEX('Supino Feminino'!$K$11:$K$11, 'Podium RAW'!H47)</f>
        <v>#N/A</v>
      </c>
      <c r="L47" s="1"/>
      <c r="M47" s="13"/>
      <c r="N47" s="13"/>
      <c r="O47" s="13"/>
      <c r="P47" s="13"/>
      <c r="Q47" s="39"/>
      <c r="R47" s="1"/>
      <c r="S47" s="13" t="e">
        <f xml:space="preserve"> INDEX('Supino Feminino'!$B$11:$B$11,MATCH(3,'Supino Feminino'!$P$11:$P$11,0))</f>
        <v>#N/A</v>
      </c>
      <c r="T47" s="13" t="e">
        <f xml:space="preserve"> MATCH(S47,'Supino Feminino'!$B$11:$B$11,0)</f>
        <v>#N/A</v>
      </c>
      <c r="U47" s="13" t="e">
        <f xml:space="preserve"> INDEX('Supino Feminino'!$J$11:$J$11,'Podium RAW'!T47)</f>
        <v>#N/A</v>
      </c>
      <c r="V47" s="13" t="e">
        <f>INDEX('Supino Feminino'!$E$11:$E$11,'Podium RAW'!T47)</f>
        <v>#N/A</v>
      </c>
      <c r="W47" s="39" t="e">
        <f xml:space="preserve"> INDEX('Supino Feminino'!$K$11:$K$11, 'Podium RAW'!T47)</f>
        <v>#N/A</v>
      </c>
      <c r="X47" s="1"/>
      <c r="Y47" s="13" t="e">
        <f xml:space="preserve"> INDEX('Supino Feminino'!$B$11:$B$11,MATCH(3,'Supino Feminino'!$Q$11:$Q$11,0))</f>
        <v>#N/A</v>
      </c>
      <c r="Z47" s="13" t="e">
        <f xml:space="preserve"> MATCH(Y47,'Supino Feminino'!$B$11:$B$11,0)</f>
        <v>#N/A</v>
      </c>
      <c r="AA47" s="13" t="e">
        <f xml:space="preserve"> INDEX('Supino Feminino'!$J$11:$J$11,'Podium RAW'!Z47)</f>
        <v>#N/A</v>
      </c>
      <c r="AB47" s="13" t="e">
        <f>INDEX('Supino Feminino'!$E$11:$E$11,'Podium RAW'!Z47)</f>
        <v>#N/A</v>
      </c>
      <c r="AC47" s="39" t="e">
        <f xml:space="preserve"> INDEX('Supino Feminino'!$K$11:$K$11, 'Podium RAW'!Z47)</f>
        <v>#N/A</v>
      </c>
      <c r="AD47" s="1"/>
    </row>
    <row r="48" spans="1:30" x14ac:dyDescent="0.25">
      <c r="A48" s="35" t="e">
        <f xml:space="preserve"> INDEX('Supino Feminino'!$B$11:$B$11,MATCH(4,'Supino Feminino'!$M$11:$M$11,0))</f>
        <v>#N/A</v>
      </c>
      <c r="B48" s="13" t="e">
        <f xml:space="preserve"> MATCH(A48,'Supino Feminino'!$B$11:$B$11,0)</f>
        <v>#N/A</v>
      </c>
      <c r="C48" s="13" t="e">
        <f xml:space="preserve"> INDEX('Supino Feminino'!$J$11:$J$11,'Podium RAW'!B48)</f>
        <v>#N/A</v>
      </c>
      <c r="D48" s="13" t="e">
        <f>INDEX('Supino Feminino'!$E$11:$E$11,'Podium RAW'!B48)</f>
        <v>#N/A</v>
      </c>
      <c r="E48" s="39" t="e">
        <f xml:space="preserve"> INDEX('Supino Feminino'!$K$11:$K$11, 'Podium RAW'!B48)</f>
        <v>#N/A</v>
      </c>
      <c r="F48" s="1"/>
      <c r="G48" s="13" t="e">
        <f xml:space="preserve"> INDEX('Supino Feminino'!$B$11:$B$11,MATCH(4,'Supino Feminino'!$N$11:$N$11,0))</f>
        <v>#N/A</v>
      </c>
      <c r="H48" s="13" t="e">
        <f xml:space="preserve"> MATCH(G48,'Supino Feminino'!$B$11:$B$11,0)</f>
        <v>#N/A</v>
      </c>
      <c r="I48" s="13" t="e">
        <f xml:space="preserve"> INDEX('Supino Feminino'!$J$11:$J$11,'Podium RAW'!H48)</f>
        <v>#N/A</v>
      </c>
      <c r="J48" s="13" t="e">
        <f>INDEX('Supino Feminino'!$E$11:$E$11,'Podium RAW'!H48)</f>
        <v>#N/A</v>
      </c>
      <c r="K48" s="39" t="e">
        <f xml:space="preserve"> INDEX('Supino Feminino'!$K$11:$K$11, 'Podium RAW'!H48)</f>
        <v>#N/A</v>
      </c>
      <c r="L48" s="1"/>
      <c r="M48" s="13"/>
      <c r="N48" s="13"/>
      <c r="O48" s="13"/>
      <c r="P48" s="13"/>
      <c r="Q48" s="39"/>
      <c r="R48" s="1"/>
      <c r="S48" s="13" t="e">
        <f xml:space="preserve"> INDEX('Supino Feminino'!$B$11:$B$11,MATCH(4,'Supino Feminino'!$P$11:$P$11,0))</f>
        <v>#N/A</v>
      </c>
      <c r="T48" s="13" t="e">
        <f xml:space="preserve"> MATCH(S48,'Supino Feminino'!$B$11:$B$11,0)</f>
        <v>#N/A</v>
      </c>
      <c r="U48" s="13" t="e">
        <f xml:space="preserve"> INDEX('Supino Feminino'!$J$11:$J$11,'Podium RAW'!T48)</f>
        <v>#N/A</v>
      </c>
      <c r="V48" s="13" t="e">
        <f>INDEX('Supino Feminino'!$E$11:$E$11,'Podium RAW'!T48)</f>
        <v>#N/A</v>
      </c>
      <c r="W48" s="39" t="e">
        <f xml:space="preserve"> INDEX('Supino Feminino'!$K$11:$K$11, 'Podium RAW'!T48)</f>
        <v>#N/A</v>
      </c>
      <c r="X48" s="1"/>
      <c r="Y48" s="13" t="e">
        <f xml:space="preserve"> INDEX('Supino Feminino'!$B$11:$B$11,MATCH(4,'Supino Feminino'!$Q$11:$Q$11,0))</f>
        <v>#N/A</v>
      </c>
      <c r="Z48" s="13" t="e">
        <f xml:space="preserve"> MATCH(Y48,'Supino Feminino'!$B$11:$B$11,0)</f>
        <v>#N/A</v>
      </c>
      <c r="AA48" s="13" t="e">
        <f xml:space="preserve"> INDEX('Supino Feminino'!$J$11:$J$11,'Podium RAW'!Z48)</f>
        <v>#N/A</v>
      </c>
      <c r="AB48" s="13" t="e">
        <f>INDEX('Supino Feminino'!$E$11:$E$11,'Podium RAW'!Z48)</f>
        <v>#N/A</v>
      </c>
      <c r="AC48" s="39" t="e">
        <f xml:space="preserve"> INDEX('Supino Feminino'!$K$11:$K$11, 'Podium RAW'!Z48)</f>
        <v>#N/A</v>
      </c>
      <c r="AD48" s="1"/>
    </row>
    <row r="49" spans="1:30" x14ac:dyDescent="0.25">
      <c r="A49" s="35" t="e">
        <f xml:space="preserve"> INDEX('Supino Feminino'!$B$11:$B$11,MATCH(5,'Supino Feminino'!$M$11:$M$11,0))</f>
        <v>#N/A</v>
      </c>
      <c r="B49" s="13" t="e">
        <f xml:space="preserve"> MATCH(A49,'Supino Feminino'!$B$11:$B$11,0)</f>
        <v>#N/A</v>
      </c>
      <c r="C49" s="13" t="e">
        <f xml:space="preserve"> INDEX('Supino Feminino'!$J$11:$J$11,'Podium RAW'!B49)</f>
        <v>#N/A</v>
      </c>
      <c r="D49" s="13" t="e">
        <f>INDEX('Supino Feminino'!$E$11:$E$11,'Podium RAW'!B49)</f>
        <v>#N/A</v>
      </c>
      <c r="E49" s="39" t="e">
        <f xml:space="preserve"> INDEX('Supino Feminino'!$K$11:$K$11, 'Podium RAW'!B49)</f>
        <v>#N/A</v>
      </c>
      <c r="F49" s="1"/>
      <c r="G49" s="13" t="e">
        <f xml:space="preserve"> INDEX('Supino Feminino'!$B$11:$B$11,MATCH(5,'Supino Feminino'!$N$11:$N$11,0))</f>
        <v>#N/A</v>
      </c>
      <c r="H49" s="13" t="e">
        <f xml:space="preserve"> MATCH(G49,'Supino Feminino'!$B$11:$B$11,0)</f>
        <v>#N/A</v>
      </c>
      <c r="I49" s="13" t="e">
        <f xml:space="preserve"> INDEX('Supino Feminino'!$J$11:$J$11,'Podium RAW'!H49)</f>
        <v>#N/A</v>
      </c>
      <c r="J49" s="13" t="e">
        <f>INDEX('Supino Feminino'!$E$11:$E$11,'Podium RAW'!H49)</f>
        <v>#N/A</v>
      </c>
      <c r="K49" s="39" t="e">
        <f xml:space="preserve"> INDEX('Supino Feminino'!$K$11:$K$11, 'Podium RAW'!H49)</f>
        <v>#N/A</v>
      </c>
      <c r="L49" s="1"/>
      <c r="M49" s="13"/>
      <c r="N49" s="13"/>
      <c r="O49" s="13"/>
      <c r="P49" s="13"/>
      <c r="Q49" s="39"/>
      <c r="R49" s="1"/>
      <c r="S49" s="13" t="e">
        <f xml:space="preserve"> INDEX('Supino Feminino'!$B$11:$B$11,MATCH(5,'Supino Feminino'!$P$11:$P$11,0))</f>
        <v>#N/A</v>
      </c>
      <c r="T49" s="13" t="e">
        <f xml:space="preserve"> MATCH(S49,'Supino Feminino'!$B$11:$B$11,0)</f>
        <v>#N/A</v>
      </c>
      <c r="U49" s="13" t="e">
        <f xml:space="preserve"> INDEX('Supino Feminino'!$J$11:$J$11,'Podium RAW'!T49)</f>
        <v>#N/A</v>
      </c>
      <c r="V49" s="13" t="e">
        <f>INDEX('Supino Feminino'!$E$11:$E$11,'Podium RAW'!T49)</f>
        <v>#N/A</v>
      </c>
      <c r="W49" s="39" t="e">
        <f xml:space="preserve"> INDEX('Supino Feminino'!$K$11:$K$11, 'Podium RAW'!T49)</f>
        <v>#N/A</v>
      </c>
      <c r="X49" s="1"/>
      <c r="Y49" s="13" t="e">
        <f xml:space="preserve"> INDEX('Supino Feminino'!$B$11:$B$11,MATCH(5,'Supino Feminino'!$Q$11:$Q$11,0))</f>
        <v>#N/A</v>
      </c>
      <c r="Z49" s="13" t="e">
        <f xml:space="preserve"> MATCH(Y49,'Supino Feminino'!$B$11:$B$11,0)</f>
        <v>#N/A</v>
      </c>
      <c r="AA49" s="13" t="e">
        <f xml:space="preserve"> INDEX('Supino Feminino'!$J$11:$J$11,'Podium RAW'!Z49)</f>
        <v>#N/A</v>
      </c>
      <c r="AB49" s="13" t="e">
        <f>INDEX('Supino Feminino'!$E$11:$E$11,'Podium RAW'!Z49)</f>
        <v>#N/A</v>
      </c>
      <c r="AC49" s="39" t="e">
        <f xml:space="preserve"> INDEX('Supino Feminino'!$K$11:$K$11, 'Podium RAW'!Z49)</f>
        <v>#N/A</v>
      </c>
      <c r="AD49" s="1"/>
    </row>
    <row r="50" spans="1:30" x14ac:dyDescent="0.25">
      <c r="A50" s="35" t="e">
        <f xml:space="preserve"> INDEX('Supino Feminino'!$B$11:$B$11,MATCH(6,'Supino Feminino'!$M$11:$M$11,0))</f>
        <v>#N/A</v>
      </c>
      <c r="B50" s="13" t="e">
        <f xml:space="preserve"> MATCH(A50,'Supino Feminino'!$B$11:$B$11,0)</f>
        <v>#N/A</v>
      </c>
      <c r="C50" s="13" t="e">
        <f xml:space="preserve"> INDEX('Supino Feminino'!$J$11:$J$11,'Podium RAW'!B50)</f>
        <v>#N/A</v>
      </c>
      <c r="D50" s="13" t="e">
        <f>INDEX('Supino Feminino'!$E$11:$E$11,'Podium RAW'!B50)</f>
        <v>#N/A</v>
      </c>
      <c r="E50" s="39" t="e">
        <f xml:space="preserve"> INDEX('Supino Feminino'!$K$11:$K$11, 'Podium RAW'!B50)</f>
        <v>#N/A</v>
      </c>
      <c r="F50" s="1"/>
      <c r="G50" s="13" t="e">
        <f xml:space="preserve"> INDEX('Supino Feminino'!$B$11:$B$11,MATCH(6,'Supino Feminino'!$N$11:$N$11,0))</f>
        <v>#N/A</v>
      </c>
      <c r="H50" s="13" t="e">
        <f xml:space="preserve"> MATCH(G50,'Supino Feminino'!$B$11:$B$11,0)</f>
        <v>#N/A</v>
      </c>
      <c r="I50" s="13" t="e">
        <f xml:space="preserve"> INDEX('Supino Feminino'!$J$11:$J$11,'Podium RAW'!H50)</f>
        <v>#N/A</v>
      </c>
      <c r="J50" s="13" t="e">
        <f>INDEX('Supino Feminino'!$E$11:$E$11,'Podium RAW'!H50)</f>
        <v>#N/A</v>
      </c>
      <c r="K50" s="39" t="e">
        <f xml:space="preserve"> INDEX('Supino Feminino'!$K$11:$K$11, 'Podium RAW'!H50)</f>
        <v>#N/A</v>
      </c>
      <c r="L50" s="1"/>
      <c r="M50" s="13"/>
      <c r="N50" s="13"/>
      <c r="O50" s="13"/>
      <c r="P50" s="13"/>
      <c r="Q50" s="39"/>
      <c r="R50" s="1"/>
      <c r="S50" s="13" t="e">
        <f xml:space="preserve"> INDEX('Supino Feminino'!$B$11:$B$11,MATCH(6,'Supino Feminino'!$P$11:$P$11,0))</f>
        <v>#N/A</v>
      </c>
      <c r="T50" s="13" t="e">
        <f xml:space="preserve"> MATCH(S50,'Supino Feminino'!$B$11:$B$11,0)</f>
        <v>#N/A</v>
      </c>
      <c r="U50" s="13" t="e">
        <f xml:space="preserve"> INDEX('Supino Feminino'!$J$11:$J$11,'Podium RAW'!T50)</f>
        <v>#N/A</v>
      </c>
      <c r="V50" s="13" t="e">
        <f>INDEX('Supino Feminino'!$E$11:$E$11,'Podium RAW'!T50)</f>
        <v>#N/A</v>
      </c>
      <c r="W50" s="39" t="e">
        <f xml:space="preserve"> INDEX('Supino Feminino'!$K$11:$K$11, 'Podium RAW'!T50)</f>
        <v>#N/A</v>
      </c>
      <c r="X50" s="1"/>
      <c r="Y50" s="13" t="e">
        <f xml:space="preserve"> INDEX('Supino Feminino'!$B$11:$B$11,MATCH(6,'Supino Feminino'!$Q$11:$Q$11,0))</f>
        <v>#N/A</v>
      </c>
      <c r="Z50" s="13" t="e">
        <f xml:space="preserve"> MATCH(Y50,'Supino Feminino'!$B$11:$B$11,0)</f>
        <v>#N/A</v>
      </c>
      <c r="AA50" s="13" t="e">
        <f xml:space="preserve"> INDEX('Supino Feminino'!$J$11:$J$11,'Podium RAW'!Z50)</f>
        <v>#N/A</v>
      </c>
      <c r="AB50" s="13" t="e">
        <f>INDEX('Supino Feminino'!$E$11:$E$11,'Podium RAW'!Z50)</f>
        <v>#N/A</v>
      </c>
      <c r="AC50" s="39" t="e">
        <f xml:space="preserve"> INDEX('Supino Feminino'!$K$11:$K$11, 'Podium RAW'!Z50)</f>
        <v>#N/A</v>
      </c>
      <c r="AD50" s="1"/>
    </row>
    <row r="51" spans="1:30" x14ac:dyDescent="0.25">
      <c r="A51" s="35" t="e">
        <f xml:space="preserve"> INDEX('Supino Feminino'!$B$11:$B$11,MATCH(7,'Supino Feminino'!$M$11:$M$11,0))</f>
        <v>#N/A</v>
      </c>
      <c r="B51" s="13" t="e">
        <f xml:space="preserve"> MATCH(A51,'Supino Feminino'!$B$11:$B$11,0)</f>
        <v>#N/A</v>
      </c>
      <c r="C51" s="13" t="e">
        <f xml:space="preserve"> INDEX('Supino Feminino'!$J$11:$J$11,'Podium RAW'!B51)</f>
        <v>#N/A</v>
      </c>
      <c r="D51" s="13" t="e">
        <f>INDEX('Supino Feminino'!$E$11:$E$11,'Podium RAW'!B51)</f>
        <v>#N/A</v>
      </c>
      <c r="E51" s="39" t="e">
        <f xml:space="preserve"> INDEX('Supino Feminino'!$K$11:$K$11, 'Podium RAW'!B51)</f>
        <v>#N/A</v>
      </c>
      <c r="F51" s="1"/>
      <c r="G51" s="13" t="e">
        <f xml:space="preserve"> INDEX('Supino Feminino'!$B$11:$B$11,MATCH(7,'Supino Feminino'!$N$11:$N$11,0))</f>
        <v>#N/A</v>
      </c>
      <c r="H51" s="13" t="e">
        <f xml:space="preserve"> MATCH(G51,'Supino Feminino'!$B$11:$B$11,0)</f>
        <v>#N/A</v>
      </c>
      <c r="I51" s="13" t="e">
        <f xml:space="preserve"> INDEX('Supino Feminino'!$J$11:$J$11,'Podium RAW'!H51)</f>
        <v>#N/A</v>
      </c>
      <c r="J51" s="13" t="e">
        <f>INDEX('Supino Feminino'!$E$11:$E$11,'Podium RAW'!H51)</f>
        <v>#N/A</v>
      </c>
      <c r="K51" s="39" t="e">
        <f xml:space="preserve"> INDEX('Supino Feminino'!$K$11:$K$11, 'Podium RAW'!H51)</f>
        <v>#N/A</v>
      </c>
      <c r="L51" s="1"/>
      <c r="M51" s="13"/>
      <c r="N51" s="13"/>
      <c r="O51" s="13"/>
      <c r="P51" s="13"/>
      <c r="Q51" s="39"/>
      <c r="R51" s="1"/>
      <c r="S51" s="13" t="e">
        <f xml:space="preserve"> INDEX('Supino Feminino'!$B$11:$B$11,MATCH(7,'Supino Feminino'!$P$11:$P$11,0))</f>
        <v>#N/A</v>
      </c>
      <c r="T51" s="13" t="e">
        <f xml:space="preserve"> MATCH(S51,'Supino Feminino'!$B$11:$B$11,0)</f>
        <v>#N/A</v>
      </c>
      <c r="U51" s="13" t="e">
        <f xml:space="preserve"> INDEX('Supino Feminino'!$J$11:$J$11,'Podium RAW'!T51)</f>
        <v>#N/A</v>
      </c>
      <c r="V51" s="13" t="e">
        <f>INDEX('Supino Feminino'!$E$11:$E$11,'Podium RAW'!T51)</f>
        <v>#N/A</v>
      </c>
      <c r="W51" s="39" t="e">
        <f xml:space="preserve"> INDEX('Supino Feminino'!$K$11:$K$11, 'Podium RAW'!T51)</f>
        <v>#N/A</v>
      </c>
      <c r="X51" s="1"/>
      <c r="Y51" s="13" t="e">
        <f xml:space="preserve"> INDEX('Supino Feminino'!$B$11:$B$11,MATCH(7,'Supino Feminino'!$Q$11:$Q$11,0))</f>
        <v>#N/A</v>
      </c>
      <c r="Z51" s="13" t="e">
        <f xml:space="preserve"> MATCH(Y51,'Supino Feminino'!$B$11:$B$11,0)</f>
        <v>#N/A</v>
      </c>
      <c r="AA51" s="13" t="e">
        <f xml:space="preserve"> INDEX('Supino Feminino'!$J$11:$J$11,'Podium RAW'!Z51)</f>
        <v>#N/A</v>
      </c>
      <c r="AB51" s="13" t="e">
        <f>INDEX('Supino Feminino'!$E$11:$E$11,'Podium RAW'!Z51)</f>
        <v>#N/A</v>
      </c>
      <c r="AC51" s="39" t="e">
        <f xml:space="preserve"> INDEX('Supino Feminino'!$K$11:$K$11, 'Podium RAW'!Z51)</f>
        <v>#N/A</v>
      </c>
      <c r="AD51" s="1"/>
    </row>
    <row r="52" spans="1:30" x14ac:dyDescent="0.25">
      <c r="A52" s="35" t="e">
        <f xml:space="preserve"> INDEX('Supino Feminino'!$B$11:$B$11,MATCH(8,'Supino Feminino'!$M$11:$M$11,0))</f>
        <v>#N/A</v>
      </c>
      <c r="B52" s="13" t="e">
        <f xml:space="preserve"> MATCH(A52,'Supino Feminino'!$B$11:$B$11,0)</f>
        <v>#N/A</v>
      </c>
      <c r="C52" s="13" t="e">
        <f xml:space="preserve"> INDEX('Supino Feminino'!$J$11:$J$11,'Podium RAW'!B52)</f>
        <v>#N/A</v>
      </c>
      <c r="D52" s="13" t="e">
        <f>INDEX('Supino Feminino'!$E$11:$E$11,'Podium RAW'!B52)</f>
        <v>#N/A</v>
      </c>
      <c r="E52" s="39" t="e">
        <f xml:space="preserve"> INDEX('Supino Feminino'!$K$11:$K$11, 'Podium RAW'!B52)</f>
        <v>#N/A</v>
      </c>
      <c r="F52" s="1"/>
      <c r="G52" s="13" t="e">
        <f xml:space="preserve"> INDEX('Supino Feminino'!$B$11:$B$11,MATCH(8,'Supino Feminino'!$N$11:$N$11,0))</f>
        <v>#N/A</v>
      </c>
      <c r="H52" s="13" t="e">
        <f xml:space="preserve"> MATCH(G52,'Supino Feminino'!$B$11:$B$11,0)</f>
        <v>#N/A</v>
      </c>
      <c r="I52" s="13" t="e">
        <f xml:space="preserve"> INDEX('Supino Feminino'!$J$11:$J$11,'Podium RAW'!H52)</f>
        <v>#N/A</v>
      </c>
      <c r="J52" s="13" t="e">
        <f>INDEX('Supino Feminino'!$E$11:$E$11,'Podium RAW'!H52)</f>
        <v>#N/A</v>
      </c>
      <c r="K52" s="39" t="e">
        <f xml:space="preserve"> INDEX('Supino Feminino'!$K$11:$K$11, 'Podium RAW'!H52)</f>
        <v>#N/A</v>
      </c>
      <c r="L52" s="1"/>
      <c r="M52" s="13"/>
      <c r="N52" s="13"/>
      <c r="O52" s="13"/>
      <c r="P52" s="13"/>
      <c r="Q52" s="39"/>
      <c r="R52" s="1"/>
      <c r="S52" s="13" t="e">
        <f xml:space="preserve"> INDEX('Supino Feminino'!$B$11:$B$11,MATCH(8,'Supino Feminino'!$P$11:$P$11,0))</f>
        <v>#N/A</v>
      </c>
      <c r="T52" s="13" t="e">
        <f xml:space="preserve"> MATCH(S52,'Supino Feminino'!$B$11:$B$11,0)</f>
        <v>#N/A</v>
      </c>
      <c r="U52" s="13" t="e">
        <f xml:space="preserve"> INDEX('Supino Feminino'!$J$11:$J$11,'Podium RAW'!T52)</f>
        <v>#N/A</v>
      </c>
      <c r="V52" s="13" t="e">
        <f>INDEX('Supino Feminino'!$E$11:$E$11,'Podium RAW'!T52)</f>
        <v>#N/A</v>
      </c>
      <c r="W52" s="39" t="e">
        <f xml:space="preserve"> INDEX('Supino Feminino'!$K$11:$K$11, 'Podium RAW'!T52)</f>
        <v>#N/A</v>
      </c>
      <c r="X52" s="1"/>
      <c r="Y52" s="13" t="e">
        <f xml:space="preserve"> INDEX('Supino Feminino'!$B$11:$B$11,MATCH(8,'Supino Feminino'!$Q$11:$Q$11,0))</f>
        <v>#N/A</v>
      </c>
      <c r="Z52" s="13" t="e">
        <f xml:space="preserve"> MATCH(Y52,'Supino Feminino'!$B$11:$B$11,0)</f>
        <v>#N/A</v>
      </c>
      <c r="AA52" s="13" t="e">
        <f xml:space="preserve"> INDEX('Supino Feminino'!$J$11:$J$11,'Podium RAW'!Z52)</f>
        <v>#N/A</v>
      </c>
      <c r="AB52" s="13" t="e">
        <f>INDEX('Supino Feminino'!$E$11:$E$11,'Podium RAW'!Z52)</f>
        <v>#N/A</v>
      </c>
      <c r="AC52" s="39" t="e">
        <f xml:space="preserve"> INDEX('Supino Feminino'!$K$11:$K$11, 'Podium RAW'!Z52)</f>
        <v>#N/A</v>
      </c>
      <c r="AD52" s="1"/>
    </row>
    <row r="53" spans="1:30" x14ac:dyDescent="0.25">
      <c r="A53" s="35" t="e">
        <f xml:space="preserve"> INDEX('Supino Feminino'!$B$11:$B$11,MATCH(9,'Supino Feminino'!$M$11:$M$11,0))</f>
        <v>#N/A</v>
      </c>
      <c r="B53" s="13" t="e">
        <f xml:space="preserve"> MATCH(A53,'Supino Feminino'!$B$11:$B$11,0)</f>
        <v>#N/A</v>
      </c>
      <c r="C53" s="13" t="e">
        <f xml:space="preserve"> INDEX('Supino Feminino'!$J$11:$J$11,'Podium RAW'!B53)</f>
        <v>#N/A</v>
      </c>
      <c r="D53" s="13" t="e">
        <f>INDEX('Supino Feminino'!$E$11:$E$11,'Podium RAW'!B53)</f>
        <v>#N/A</v>
      </c>
      <c r="E53" s="39" t="e">
        <f xml:space="preserve"> INDEX('Supino Feminino'!$K$11:$K$11, 'Podium RAW'!B53)</f>
        <v>#N/A</v>
      </c>
      <c r="F53" s="1"/>
      <c r="G53" s="13" t="e">
        <f xml:space="preserve"> INDEX('Supino Feminino'!$B$11:$B$11,MATCH(9,'Supino Feminino'!$N$11:$N$11,0))</f>
        <v>#N/A</v>
      </c>
      <c r="H53" s="13" t="e">
        <f xml:space="preserve"> MATCH(G53,'Supino Feminino'!$B$11:$B$11,0)</f>
        <v>#N/A</v>
      </c>
      <c r="I53" s="13" t="e">
        <f xml:space="preserve"> INDEX('Supino Feminino'!$J$11:$J$11,'Podium RAW'!H53)</f>
        <v>#N/A</v>
      </c>
      <c r="J53" s="13" t="e">
        <f>INDEX('Supino Feminino'!$E$11:$E$11,'Podium RAW'!H53)</f>
        <v>#N/A</v>
      </c>
      <c r="K53" s="39" t="e">
        <f xml:space="preserve"> INDEX('Supino Feminino'!$K$11:$K$11, 'Podium RAW'!H53)</f>
        <v>#N/A</v>
      </c>
      <c r="L53" s="1"/>
      <c r="M53" s="13"/>
      <c r="N53" s="13"/>
      <c r="O53" s="13"/>
      <c r="P53" s="13"/>
      <c r="Q53" s="39"/>
      <c r="R53" s="1"/>
      <c r="S53" s="13" t="e">
        <f xml:space="preserve"> INDEX('Supino Feminino'!$B$11:$B$11,MATCH(9,'Supino Feminino'!$P$11:$P$11,0))</f>
        <v>#N/A</v>
      </c>
      <c r="T53" s="13" t="e">
        <f xml:space="preserve"> MATCH(S53,'Supino Feminino'!$B$11:$B$11,0)</f>
        <v>#N/A</v>
      </c>
      <c r="U53" s="13" t="e">
        <f xml:space="preserve"> INDEX('Supino Feminino'!$J$11:$J$11,'Podium RAW'!T53)</f>
        <v>#N/A</v>
      </c>
      <c r="V53" s="13" t="e">
        <f>INDEX('Supino Feminino'!$E$11:$E$11,'Podium RAW'!T53)</f>
        <v>#N/A</v>
      </c>
      <c r="W53" s="39" t="e">
        <f xml:space="preserve"> INDEX('Supino Feminino'!$K$11:$K$11, 'Podium RAW'!T53)</f>
        <v>#N/A</v>
      </c>
      <c r="X53" s="1"/>
      <c r="Y53" s="13" t="e">
        <f xml:space="preserve"> INDEX('Supino Feminino'!$B$11:$B$11,MATCH(9,'Supino Feminino'!$Q$11:$Q$11,0))</f>
        <v>#N/A</v>
      </c>
      <c r="Z53" s="13" t="e">
        <f xml:space="preserve"> MATCH(Y53,'Supino Feminino'!$B$11:$B$11,0)</f>
        <v>#N/A</v>
      </c>
      <c r="AA53" s="13" t="e">
        <f xml:space="preserve"> INDEX('Supino Feminino'!$J$11:$J$11,'Podium RAW'!Z53)</f>
        <v>#N/A</v>
      </c>
      <c r="AB53" s="13" t="e">
        <f>INDEX('Supino Feminino'!$E$11:$E$11,'Podium RAW'!Z53)</f>
        <v>#N/A</v>
      </c>
      <c r="AC53" s="39" t="e">
        <f xml:space="preserve"> INDEX('Supino Feminino'!$K$11:$K$11, 'Podium RAW'!Z53)</f>
        <v>#N/A</v>
      </c>
      <c r="AD53" s="1"/>
    </row>
    <row r="54" spans="1:30" x14ac:dyDescent="0.25">
      <c r="A54" s="35" t="e">
        <f xml:space="preserve"> INDEX('Supino Feminino'!$B$11:$B$11,MATCH(10,'Supino Feminino'!$M$11:$M$11,0))</f>
        <v>#N/A</v>
      </c>
      <c r="B54" s="13" t="e">
        <f xml:space="preserve"> MATCH(A54,'Supino Feminino'!$B$11:$B$11,0)</f>
        <v>#N/A</v>
      </c>
      <c r="C54" s="13" t="e">
        <f xml:space="preserve"> INDEX('Supino Feminino'!$J$11:$J$11,'Podium RAW'!B54)</f>
        <v>#N/A</v>
      </c>
      <c r="D54" s="13" t="e">
        <f>INDEX('Supino Feminino'!$E$11:$E$11,'Podium RAW'!B54)</f>
        <v>#N/A</v>
      </c>
      <c r="E54" s="39" t="e">
        <f xml:space="preserve"> INDEX('Supino Feminino'!$K$11:$K$11, 'Podium RAW'!B54)</f>
        <v>#N/A</v>
      </c>
      <c r="F54" s="1"/>
      <c r="G54" s="13" t="e">
        <f xml:space="preserve"> INDEX('Supino Feminino'!$B$11:$B$11,MATCH(10,'Supino Feminino'!$N$11:$N$11,0))</f>
        <v>#N/A</v>
      </c>
      <c r="H54" s="13" t="e">
        <f xml:space="preserve"> MATCH(G54,'Supino Feminino'!$B$11:$B$11,0)</f>
        <v>#N/A</v>
      </c>
      <c r="I54" s="13" t="e">
        <f xml:space="preserve"> INDEX('Supino Feminino'!$J$11:$J$11,'Podium RAW'!H54)</f>
        <v>#N/A</v>
      </c>
      <c r="J54" s="13" t="e">
        <f>INDEX('Supino Feminino'!$E$11:$E$11,'Podium RAW'!H54)</f>
        <v>#N/A</v>
      </c>
      <c r="K54" s="39" t="e">
        <f xml:space="preserve"> INDEX('Supino Feminino'!$K$11:$K$11, 'Podium RAW'!H54)</f>
        <v>#N/A</v>
      </c>
      <c r="L54" s="1"/>
      <c r="M54" s="13"/>
      <c r="N54" s="13"/>
      <c r="O54" s="13"/>
      <c r="P54" s="13"/>
      <c r="Q54" s="39"/>
      <c r="R54" s="1"/>
      <c r="S54" s="13" t="e">
        <f xml:space="preserve"> INDEX('Supino Feminino'!$B$11:$B$11,MATCH(10,'Supino Feminino'!$P$11:$P$11,0))</f>
        <v>#N/A</v>
      </c>
      <c r="T54" s="13" t="e">
        <f xml:space="preserve"> MATCH(S54,'Supino Feminino'!$B$11:$B$11,0)</f>
        <v>#N/A</v>
      </c>
      <c r="U54" s="13" t="e">
        <f xml:space="preserve"> INDEX('Supino Feminino'!$J$11:$J$11,'Podium RAW'!T54)</f>
        <v>#N/A</v>
      </c>
      <c r="V54" s="13" t="e">
        <f>INDEX('Supino Feminino'!$E$11:$E$11,'Podium RAW'!T54)</f>
        <v>#N/A</v>
      </c>
      <c r="W54" s="39" t="e">
        <f xml:space="preserve"> INDEX('Supino Feminino'!$K$11:$K$11, 'Podium RAW'!T54)</f>
        <v>#N/A</v>
      </c>
      <c r="X54" s="1"/>
      <c r="Y54" s="13" t="e">
        <f xml:space="preserve"> INDEX('Supino Feminino'!$B$11:$B$11,MATCH(10,'Supino Feminino'!$Q$11:$Q$11,0))</f>
        <v>#N/A</v>
      </c>
      <c r="Z54" s="13" t="e">
        <f xml:space="preserve"> MATCH(Y54,'Supino Feminino'!$B$11:$B$11,0)</f>
        <v>#N/A</v>
      </c>
      <c r="AA54" s="13" t="e">
        <f xml:space="preserve"> INDEX('Supino Feminino'!$J$11:$J$11,'Podium RAW'!Z54)</f>
        <v>#N/A</v>
      </c>
      <c r="AB54" s="13" t="e">
        <f>INDEX('Supino Feminino'!$E$11:$E$11,'Podium RAW'!Z54)</f>
        <v>#N/A</v>
      </c>
      <c r="AC54" s="39" t="e">
        <f xml:space="preserve"> INDEX('Supino Feminino'!$K$11:$K$11, 'Podium RAW'!Z54)</f>
        <v>#N/A</v>
      </c>
      <c r="AD54" s="1"/>
    </row>
    <row r="55" spans="1:30" x14ac:dyDescent="0.25">
      <c r="A55" s="3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3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28.5" customHeight="1" x14ac:dyDescent="0.25">
      <c r="A57" s="70" t="s">
        <v>55</v>
      </c>
      <c r="B57" s="71"/>
      <c r="C57" s="71"/>
      <c r="D57" s="71"/>
      <c r="E57" s="1"/>
      <c r="F57" s="1"/>
      <c r="G57" s="70" t="s">
        <v>55</v>
      </c>
      <c r="H57" s="71"/>
      <c r="I57" s="71"/>
      <c r="J57" s="71"/>
      <c r="K57" s="1"/>
      <c r="L57" s="1"/>
      <c r="M57" s="70" t="s">
        <v>55</v>
      </c>
      <c r="N57" s="71"/>
      <c r="O57" s="71"/>
      <c r="P57" s="71"/>
      <c r="Q57" s="1"/>
      <c r="R57" s="1"/>
      <c r="S57" s="70" t="s">
        <v>55</v>
      </c>
      <c r="T57" s="71"/>
      <c r="U57" s="71"/>
      <c r="V57" s="71"/>
      <c r="W57" s="1"/>
      <c r="X57" s="1"/>
      <c r="Y57" s="70" t="s">
        <v>55</v>
      </c>
      <c r="Z57" s="71"/>
      <c r="AA57" s="71"/>
      <c r="AB57" s="71"/>
      <c r="AC57" s="1"/>
      <c r="AD57" s="1"/>
    </row>
    <row r="58" spans="1:30" ht="18.75" x14ac:dyDescent="0.25">
      <c r="A58" s="69" t="s">
        <v>13</v>
      </c>
      <c r="B58" s="68"/>
      <c r="C58" s="68"/>
      <c r="D58" s="68"/>
      <c r="E58" s="27"/>
      <c r="F58" s="1"/>
      <c r="G58" s="68" t="s">
        <v>22</v>
      </c>
      <c r="H58" s="68"/>
      <c r="I58" s="68"/>
      <c r="J58" s="68"/>
      <c r="K58" s="27"/>
      <c r="L58" s="1"/>
      <c r="M58" s="68" t="s">
        <v>23</v>
      </c>
      <c r="N58" s="68"/>
      <c r="O58" s="68"/>
      <c r="P58" s="68"/>
      <c r="Q58" s="27"/>
      <c r="R58" s="1"/>
      <c r="S58" s="68" t="s">
        <v>16</v>
      </c>
      <c r="T58" s="68"/>
      <c r="U58" s="68"/>
      <c r="V58" s="68"/>
      <c r="W58" s="27"/>
      <c r="X58" s="1"/>
      <c r="Y58" s="68" t="s">
        <v>24</v>
      </c>
      <c r="Z58" s="68"/>
      <c r="AA58" s="68"/>
      <c r="AB58" s="68"/>
      <c r="AC58" s="27"/>
      <c r="AD58" s="1"/>
    </row>
    <row r="59" spans="1:30" x14ac:dyDescent="0.25">
      <c r="A59" s="28" t="s">
        <v>28</v>
      </c>
      <c r="B59" s="8" t="s">
        <v>3</v>
      </c>
      <c r="C59" s="8" t="s">
        <v>6</v>
      </c>
      <c r="D59" s="8" t="s">
        <v>11</v>
      </c>
      <c r="E59" s="29"/>
      <c r="F59" s="1"/>
      <c r="G59" s="8" t="s">
        <v>28</v>
      </c>
      <c r="H59" s="8" t="s">
        <v>3</v>
      </c>
      <c r="I59" s="8" t="s">
        <v>6</v>
      </c>
      <c r="J59" s="8" t="s">
        <v>11</v>
      </c>
      <c r="K59" s="29"/>
      <c r="L59" s="1"/>
      <c r="M59" s="8" t="s">
        <v>28</v>
      </c>
      <c r="N59" s="8" t="s">
        <v>3</v>
      </c>
      <c r="O59" s="8" t="s">
        <v>6</v>
      </c>
      <c r="P59" s="8" t="s">
        <v>11</v>
      </c>
      <c r="Q59" s="29"/>
      <c r="R59" s="1"/>
      <c r="S59" s="8" t="s">
        <v>28</v>
      </c>
      <c r="T59" s="8" t="s">
        <v>3</v>
      </c>
      <c r="U59" s="8" t="s">
        <v>6</v>
      </c>
      <c r="V59" s="8" t="s">
        <v>11</v>
      </c>
      <c r="W59" s="29"/>
      <c r="X59" s="1"/>
      <c r="Y59" s="8" t="s">
        <v>28</v>
      </c>
      <c r="Z59" s="8" t="s">
        <v>3</v>
      </c>
      <c r="AA59" s="8" t="s">
        <v>6</v>
      </c>
      <c r="AB59" s="8" t="s">
        <v>11</v>
      </c>
      <c r="AC59" s="29"/>
      <c r="AD59" s="1"/>
    </row>
    <row r="60" spans="1:30" x14ac:dyDescent="0.25">
      <c r="A60" s="30" t="s">
        <v>29</v>
      </c>
      <c r="B60" s="13" t="e">
        <f xml:space="preserve"> INDEX(A72:A81, MATCH(D60,C72:C81,0))</f>
        <v>#REF!</v>
      </c>
      <c r="C60" s="13" t="e">
        <f xml:space="preserve"> INDEX(D72:D81,MATCH(D60,C72:C81,0))</f>
        <v>#REF!</v>
      </c>
      <c r="D60" s="32" t="e">
        <f>(LARGE(C72:C81,1))</f>
        <v>#REF!</v>
      </c>
      <c r="E60" s="31"/>
      <c r="F60" s="1"/>
      <c r="G60" s="30" t="s">
        <v>29</v>
      </c>
      <c r="H60" s="13" t="e">
        <f xml:space="preserve"> INDEX(G72:G81, MATCH(J60,I72:I81,0))</f>
        <v>#REF!</v>
      </c>
      <c r="I60" s="13" t="e">
        <f xml:space="preserve"> INDEX(J72:J81,MATCH(J60,I72:I81,0))</f>
        <v>#REF!</v>
      </c>
      <c r="J60" s="32" t="e">
        <f>(LARGE(I72:I81,1))</f>
        <v>#REF!</v>
      </c>
      <c r="K60" s="31"/>
      <c r="L60" s="1"/>
      <c r="M60" s="30" t="s">
        <v>29</v>
      </c>
      <c r="N60" s="13" t="e">
        <f xml:space="preserve"> INDEX(M72:M81, MATCH(P60,O72:O81,0))</f>
        <v>#REF!</v>
      </c>
      <c r="O60" s="13" t="e">
        <f xml:space="preserve"> INDEX(P72:P81,MATCH(P60,O72:O81,0))</f>
        <v>#REF!</v>
      </c>
      <c r="P60" s="32" t="e">
        <f>(LARGE(O72:O81,1))</f>
        <v>#REF!</v>
      </c>
      <c r="Q60" s="31"/>
      <c r="R60" s="1"/>
      <c r="S60" s="30" t="s">
        <v>29</v>
      </c>
      <c r="T60" s="13" t="e">
        <f xml:space="preserve"> INDEX(S72:S81, MATCH(V60,U72:U81,0))</f>
        <v>#REF!</v>
      </c>
      <c r="U60" s="13" t="e">
        <f xml:space="preserve"> INDEX(V72:V81,MATCH(V60,U72:U81,0))</f>
        <v>#REF!</v>
      </c>
      <c r="V60" s="32" t="e">
        <f>(LARGE(U72:U81,1))</f>
        <v>#REF!</v>
      </c>
      <c r="W60" s="31"/>
      <c r="X60" s="1"/>
      <c r="Y60" s="30" t="s">
        <v>29</v>
      </c>
      <c r="Z60" s="13" t="e">
        <f xml:space="preserve"> INDEX(Y72:Y81, MATCH(AB60,AA72:AA81,0))</f>
        <v>#REF!</v>
      </c>
      <c r="AA60" s="13" t="e">
        <f xml:space="preserve"> INDEX(AB72:AB81,MATCH(AB60,AA72:AA81,0))</f>
        <v>#REF!</v>
      </c>
      <c r="AB60" s="32" t="e">
        <f>(LARGE(AA72:AA81,1))</f>
        <v>#REF!</v>
      </c>
      <c r="AC60" s="31"/>
      <c r="AD60" s="1"/>
    </row>
    <row r="61" spans="1:30" x14ac:dyDescent="0.25">
      <c r="A61" s="33" t="s">
        <v>30</v>
      </c>
      <c r="B61" s="13" t="e">
        <f xml:space="preserve"> INDEX(A72:A81, MATCH(D61,C72:C81,0))</f>
        <v>#REF!</v>
      </c>
      <c r="C61" s="13" t="e">
        <f xml:space="preserve"> INDEX(D72:D81,MATCH(D61,C72:C81,0))</f>
        <v>#REF!</v>
      </c>
      <c r="D61" s="32" t="e">
        <f>(LARGE(C72:C81,2))</f>
        <v>#REF!</v>
      </c>
      <c r="E61" s="31"/>
      <c r="F61" s="1"/>
      <c r="G61" s="33" t="s">
        <v>30</v>
      </c>
      <c r="H61" s="13" t="e">
        <f xml:space="preserve"> INDEX(G72:G81, MATCH(J61,I72:I81,0))</f>
        <v>#REF!</v>
      </c>
      <c r="I61" s="13" t="e">
        <f xml:space="preserve"> INDEX(J72:J81,MATCH(J61,I72:I81,0))</f>
        <v>#REF!</v>
      </c>
      <c r="J61" s="32" t="e">
        <f>(LARGE(I72:I81,2))</f>
        <v>#REF!</v>
      </c>
      <c r="K61" s="31"/>
      <c r="L61" s="1"/>
      <c r="M61" s="33" t="s">
        <v>30</v>
      </c>
      <c r="N61" s="13" t="e">
        <f xml:space="preserve"> INDEX(M72:M81, MATCH(P61,O72:O81,0))</f>
        <v>#REF!</v>
      </c>
      <c r="O61" s="13" t="e">
        <f xml:space="preserve"> INDEX(P72:P81,MATCH(P61,O72:O81,0))</f>
        <v>#REF!</v>
      </c>
      <c r="P61" s="32" t="e">
        <f>(LARGE(O72:O81,2))</f>
        <v>#REF!</v>
      </c>
      <c r="Q61" s="31"/>
      <c r="R61" s="1"/>
      <c r="S61" s="33" t="s">
        <v>30</v>
      </c>
      <c r="T61" s="13" t="e">
        <f xml:space="preserve"> INDEX(S72:S81, MATCH(V61,U72:U81,0))</f>
        <v>#REF!</v>
      </c>
      <c r="U61" s="13" t="e">
        <f xml:space="preserve"> INDEX(V72:V81,MATCH(V61,U72:U81,0))</f>
        <v>#REF!</v>
      </c>
      <c r="V61" s="32" t="e">
        <f>(LARGE(U72:U81,2))</f>
        <v>#REF!</v>
      </c>
      <c r="W61" s="31"/>
      <c r="X61" s="1"/>
      <c r="Y61" s="33" t="s">
        <v>30</v>
      </c>
      <c r="Z61" s="13" t="e">
        <f xml:space="preserve"> INDEX(Y72:Y81, MATCH(AB61,AA72:AA81,0))</f>
        <v>#REF!</v>
      </c>
      <c r="AA61" s="13" t="e">
        <f xml:space="preserve"> INDEX(AB72:AB81,MATCH(AB61,AA72:AA81,0))</f>
        <v>#REF!</v>
      </c>
      <c r="AB61" s="32" t="e">
        <f>(LARGE(AA72:AA81,2))</f>
        <v>#REF!</v>
      </c>
      <c r="AC61" s="31"/>
      <c r="AD61" s="1"/>
    </row>
    <row r="62" spans="1:30" x14ac:dyDescent="0.25">
      <c r="A62" s="34" t="s">
        <v>31</v>
      </c>
      <c r="B62" s="13" t="e">
        <f xml:space="preserve"> INDEX(A72:A81, MATCH(D62,C72:C81,0))</f>
        <v>#REF!</v>
      </c>
      <c r="C62" s="13" t="e">
        <f xml:space="preserve"> INDEX(D72:D81,MATCH(D62,C72:C81,0))</f>
        <v>#REF!</v>
      </c>
      <c r="D62" s="32" t="e">
        <f>(LARGE(C72:C81,3))</f>
        <v>#REF!</v>
      </c>
      <c r="E62" s="31"/>
      <c r="F62" s="1"/>
      <c r="G62" s="34" t="s">
        <v>31</v>
      </c>
      <c r="H62" s="13" t="e">
        <f xml:space="preserve"> INDEX(G72:G81, MATCH(J62,I72:I81,0))</f>
        <v>#REF!</v>
      </c>
      <c r="I62" s="13" t="e">
        <f xml:space="preserve"> INDEX(J72:J81,MATCH(J62,I72:I81,0))</f>
        <v>#REF!</v>
      </c>
      <c r="J62" s="32" t="e">
        <f>(LARGE(I72:I81,3))</f>
        <v>#REF!</v>
      </c>
      <c r="K62" s="31"/>
      <c r="L62" s="1"/>
      <c r="M62" s="34" t="s">
        <v>31</v>
      </c>
      <c r="N62" s="13" t="e">
        <f xml:space="preserve"> INDEX(M72:M81, MATCH(P62,O72:O81,0))</f>
        <v>#REF!</v>
      </c>
      <c r="O62" s="13" t="e">
        <f xml:space="preserve"> INDEX(P72:P81,MATCH(P62,O72:O81,0))</f>
        <v>#REF!</v>
      </c>
      <c r="P62" s="32" t="e">
        <f>(LARGE(O72:O81,3))</f>
        <v>#REF!</v>
      </c>
      <c r="Q62" s="31"/>
      <c r="R62" s="1"/>
      <c r="S62" s="34" t="s">
        <v>31</v>
      </c>
      <c r="T62" s="13" t="e">
        <f xml:space="preserve"> INDEX(S72:S81, MATCH(V62,U72:U81,0))</f>
        <v>#REF!</v>
      </c>
      <c r="U62" s="13" t="e">
        <f xml:space="preserve"> INDEX(V72:V81,MATCH(V62,U72:U81,0))</f>
        <v>#REF!</v>
      </c>
      <c r="V62" s="32" t="e">
        <f>(LARGE(U72:U81,3))</f>
        <v>#REF!</v>
      </c>
      <c r="W62" s="31"/>
      <c r="X62" s="1"/>
      <c r="Y62" s="34" t="s">
        <v>31</v>
      </c>
      <c r="Z62" s="13" t="e">
        <f xml:space="preserve"> INDEX(Y72:Y81, MATCH(AB62,AA72:AA81,0))</f>
        <v>#REF!</v>
      </c>
      <c r="AA62" s="13" t="e">
        <f xml:space="preserve"> INDEX(AB72:AB81,MATCH(AB62,AA72:AA81,0))</f>
        <v>#REF!</v>
      </c>
      <c r="AB62" s="32" t="e">
        <f>(LARGE(AA72:AA81,3))</f>
        <v>#REF!</v>
      </c>
      <c r="AC62" s="31"/>
      <c r="AD62" s="1"/>
    </row>
    <row r="63" spans="1:30" x14ac:dyDescent="0.25">
      <c r="A63" s="35" t="s">
        <v>32</v>
      </c>
      <c r="B63" s="13" t="e">
        <f xml:space="preserve"> INDEX(A72:A81, MATCH(D63,C72:C81,0))</f>
        <v>#REF!</v>
      </c>
      <c r="C63" s="13" t="e">
        <f xml:space="preserve"> INDEX(D72:D81,MATCH(D63,C72:C81,0))</f>
        <v>#REF!</v>
      </c>
      <c r="D63" s="32" t="e">
        <f>(LARGE(C72:C81,4))</f>
        <v>#REF!</v>
      </c>
      <c r="E63" s="31"/>
      <c r="F63" s="1"/>
      <c r="G63" s="13" t="s">
        <v>32</v>
      </c>
      <c r="H63" s="13" t="e">
        <f xml:space="preserve"> INDEX(G72:G81, MATCH(J63,I72:I81,0))</f>
        <v>#REF!</v>
      </c>
      <c r="I63" s="13" t="e">
        <f xml:space="preserve"> INDEX(J72:J81,MATCH(J63,I72:I81,0))</f>
        <v>#REF!</v>
      </c>
      <c r="J63" s="32" t="e">
        <f>(LARGE(I72:I81,4))</f>
        <v>#REF!</v>
      </c>
      <c r="K63" s="31"/>
      <c r="L63" s="1"/>
      <c r="M63" s="13" t="s">
        <v>32</v>
      </c>
      <c r="N63" s="13" t="e">
        <f xml:space="preserve"> INDEX(M72:M81, MATCH(P63,O72:O81,0))</f>
        <v>#REF!</v>
      </c>
      <c r="O63" s="13" t="e">
        <f xml:space="preserve"> INDEX(P72:P81,MATCH(P63,O72:O81,0))</f>
        <v>#REF!</v>
      </c>
      <c r="P63" s="32" t="e">
        <f>(LARGE(O72:O81,4))</f>
        <v>#REF!</v>
      </c>
      <c r="Q63" s="31"/>
      <c r="R63" s="1"/>
      <c r="S63" s="13" t="s">
        <v>32</v>
      </c>
      <c r="T63" s="13" t="e">
        <f xml:space="preserve"> INDEX(S72:S81, MATCH(V63,U72:U81,0))</f>
        <v>#REF!</v>
      </c>
      <c r="U63" s="13" t="e">
        <f xml:space="preserve"> INDEX(V72:V81,MATCH(V63,U72:U81,0))</f>
        <v>#REF!</v>
      </c>
      <c r="V63" s="32" t="e">
        <f>(LARGE(U72:U81,4))</f>
        <v>#REF!</v>
      </c>
      <c r="W63" s="31"/>
      <c r="X63" s="1"/>
      <c r="Y63" s="13" t="s">
        <v>32</v>
      </c>
      <c r="Z63" s="13" t="e">
        <f xml:space="preserve"> INDEX(Y72:Y81, MATCH(AB63,AA72:AA81,0))</f>
        <v>#REF!</v>
      </c>
      <c r="AA63" s="13" t="e">
        <f xml:space="preserve"> INDEX(AB72:AB81,MATCH(AB63,AA72:AA81,0))</f>
        <v>#REF!</v>
      </c>
      <c r="AB63" s="32" t="e">
        <f>(LARGE(AA72:AA81,4))</f>
        <v>#REF!</v>
      </c>
      <c r="AC63" s="31"/>
      <c r="AD63" s="1"/>
    </row>
    <row r="64" spans="1:30" x14ac:dyDescent="0.25">
      <c r="A64" s="35" t="s">
        <v>33</v>
      </c>
      <c r="B64" s="13" t="e">
        <f xml:space="preserve"> INDEX(A72:A81, MATCH(D64,C72:C81,0))</f>
        <v>#REF!</v>
      </c>
      <c r="C64" s="13" t="e">
        <f xml:space="preserve"> INDEX(D72:D81,MATCH(D64,C72:C81,0))</f>
        <v>#REF!</v>
      </c>
      <c r="D64" s="32" t="e">
        <f>(LARGE(C72:C81,5))</f>
        <v>#REF!</v>
      </c>
      <c r="E64" s="31"/>
      <c r="F64" s="1"/>
      <c r="G64" s="13" t="s">
        <v>33</v>
      </c>
      <c r="H64" s="13" t="e">
        <f xml:space="preserve"> INDEX(G72:G81, MATCH(J64,I72:I81,0))</f>
        <v>#REF!</v>
      </c>
      <c r="I64" s="13" t="e">
        <f xml:space="preserve"> INDEX(J72:J81,MATCH(J64,I72:I81,0))</f>
        <v>#REF!</v>
      </c>
      <c r="J64" s="32" t="e">
        <f>(LARGE(I72:I81,5))</f>
        <v>#REF!</v>
      </c>
      <c r="K64" s="31"/>
      <c r="L64" s="1"/>
      <c r="M64" s="13" t="s">
        <v>33</v>
      </c>
      <c r="N64" s="13" t="e">
        <f xml:space="preserve"> INDEX(M72:M81, MATCH(P64,O72:O81,0))</f>
        <v>#REF!</v>
      </c>
      <c r="O64" s="13" t="e">
        <f xml:space="preserve"> INDEX(P72:P81,MATCH(P64,O72:O81,0))</f>
        <v>#REF!</v>
      </c>
      <c r="P64" s="32" t="e">
        <f>(LARGE(O72:O81,5))</f>
        <v>#REF!</v>
      </c>
      <c r="Q64" s="31"/>
      <c r="R64" s="1"/>
      <c r="S64" s="13" t="s">
        <v>33</v>
      </c>
      <c r="T64" s="13" t="e">
        <f xml:space="preserve"> INDEX(S72:S81, MATCH(V64,U72:U81,0))</f>
        <v>#REF!</v>
      </c>
      <c r="U64" s="13" t="e">
        <f xml:space="preserve"> INDEX(V72:V81,MATCH(V64,U72:U81,0))</f>
        <v>#REF!</v>
      </c>
      <c r="V64" s="32" t="e">
        <f>(LARGE(U72:U81,5))</f>
        <v>#REF!</v>
      </c>
      <c r="W64" s="31"/>
      <c r="X64" s="1"/>
      <c r="Y64" s="13" t="s">
        <v>33</v>
      </c>
      <c r="Z64" s="13" t="e">
        <f xml:space="preserve"> INDEX(Y72:Y81, MATCH(AB64,AA72:AA81,0))</f>
        <v>#REF!</v>
      </c>
      <c r="AA64" s="13" t="e">
        <f xml:space="preserve"> INDEX(AB72:AB81,MATCH(AB64,AA72:AA81,0))</f>
        <v>#REF!</v>
      </c>
      <c r="AB64" s="32" t="e">
        <f>(LARGE(AA72:AA81,5))</f>
        <v>#REF!</v>
      </c>
      <c r="AC64" s="31"/>
      <c r="AD64" s="1"/>
    </row>
    <row r="65" spans="1:30" x14ac:dyDescent="0.25">
      <c r="A65" s="35" t="s">
        <v>34</v>
      </c>
      <c r="B65" s="13" t="e">
        <f xml:space="preserve"> INDEX(A72:A81, MATCH(D65,C72:C81,0))</f>
        <v>#REF!</v>
      </c>
      <c r="C65" s="13" t="e">
        <f xml:space="preserve"> INDEX(D72:D81,MATCH(D65,C72:C81,0))</f>
        <v>#REF!</v>
      </c>
      <c r="D65" s="32" t="e">
        <f>(LARGE(C72:C81,6))</f>
        <v>#REF!</v>
      </c>
      <c r="E65" s="31"/>
      <c r="F65" s="1"/>
      <c r="G65" s="13" t="s">
        <v>34</v>
      </c>
      <c r="H65" s="13" t="e">
        <f xml:space="preserve"> INDEX(G72:G81, MATCH(J65,I72:I81,0))</f>
        <v>#REF!</v>
      </c>
      <c r="I65" s="13" t="e">
        <f xml:space="preserve"> INDEX(J72:J81,MATCH(J65,I72:I81,0))</f>
        <v>#REF!</v>
      </c>
      <c r="J65" s="32" t="e">
        <f>(LARGE(I72:I81,6))</f>
        <v>#REF!</v>
      </c>
      <c r="K65" s="31"/>
      <c r="L65" s="1"/>
      <c r="M65" s="13" t="s">
        <v>34</v>
      </c>
      <c r="N65" s="13" t="e">
        <f xml:space="preserve"> INDEX(M72:M81, MATCH(P65,O72:O81,0))</f>
        <v>#REF!</v>
      </c>
      <c r="O65" s="13" t="e">
        <f xml:space="preserve"> INDEX(P72:P81,MATCH(P65,O72:O81,0))</f>
        <v>#REF!</v>
      </c>
      <c r="P65" s="32" t="e">
        <f>(LARGE(O72:O81,6))</f>
        <v>#REF!</v>
      </c>
      <c r="Q65" s="31"/>
      <c r="R65" s="1"/>
      <c r="S65" s="13" t="s">
        <v>34</v>
      </c>
      <c r="T65" s="13" t="e">
        <f xml:space="preserve"> INDEX(S72:S81, MATCH(V65,U72:U81,0))</f>
        <v>#REF!</v>
      </c>
      <c r="U65" s="13" t="e">
        <f xml:space="preserve"> INDEX(V72:V81,MATCH(V65,U72:U81,0))</f>
        <v>#REF!</v>
      </c>
      <c r="V65" s="32" t="e">
        <f>(LARGE(U72:U81,6))</f>
        <v>#REF!</v>
      </c>
      <c r="W65" s="31"/>
      <c r="X65" s="1"/>
      <c r="Y65" s="13" t="s">
        <v>34</v>
      </c>
      <c r="Z65" s="13" t="e">
        <f xml:space="preserve"> INDEX(Y72:Y81, MATCH(AB65,AA72:AA81,0))</f>
        <v>#REF!</v>
      </c>
      <c r="AA65" s="13" t="e">
        <f xml:space="preserve"> INDEX(AB72:AB81,MATCH(AB65,AA72:AA81,0))</f>
        <v>#REF!</v>
      </c>
      <c r="AB65" s="32" t="e">
        <f>(LARGE(AA72:AA81,6))</f>
        <v>#REF!</v>
      </c>
      <c r="AC65" s="31"/>
      <c r="AD65" s="1"/>
    </row>
    <row r="66" spans="1:30" x14ac:dyDescent="0.25">
      <c r="A66" s="35" t="s">
        <v>35</v>
      </c>
      <c r="B66" s="13" t="e">
        <f xml:space="preserve"> INDEX(A72:A81, MATCH(D66,C72:C81,0))</f>
        <v>#REF!</v>
      </c>
      <c r="C66" s="13" t="e">
        <f xml:space="preserve"> INDEX(D72:D81,MATCH(D66,C72:C81,0))</f>
        <v>#REF!</v>
      </c>
      <c r="D66" s="32" t="e">
        <f>(LARGE(C72:C81,7))</f>
        <v>#REF!</v>
      </c>
      <c r="E66" s="31"/>
      <c r="F66" s="1"/>
      <c r="G66" s="13" t="s">
        <v>35</v>
      </c>
      <c r="H66" s="13" t="e">
        <f xml:space="preserve"> INDEX(G72:G81, MATCH(J66,I72:I81,0))</f>
        <v>#REF!</v>
      </c>
      <c r="I66" s="13" t="e">
        <f xml:space="preserve"> INDEX(J72:J81,MATCH(J66,I72:I81,0))</f>
        <v>#REF!</v>
      </c>
      <c r="J66" s="32" t="e">
        <f>(LARGE(I72:I81,7))</f>
        <v>#REF!</v>
      </c>
      <c r="K66" s="31"/>
      <c r="L66" s="1"/>
      <c r="M66" s="13" t="s">
        <v>35</v>
      </c>
      <c r="N66" s="13" t="e">
        <f xml:space="preserve"> INDEX(M72:M81, MATCH(P66,O72:O81,0))</f>
        <v>#REF!</v>
      </c>
      <c r="O66" s="13" t="e">
        <f xml:space="preserve"> INDEX(P72:P81,MATCH(P66,O72:O81,0))</f>
        <v>#REF!</v>
      </c>
      <c r="P66" s="32" t="e">
        <f>(LARGE(O72:O81,7))</f>
        <v>#REF!</v>
      </c>
      <c r="Q66" s="31"/>
      <c r="R66" s="1"/>
      <c r="S66" s="13" t="s">
        <v>35</v>
      </c>
      <c r="T66" s="13" t="e">
        <f xml:space="preserve"> INDEX(S72:S81, MATCH(V66,U72:U81,0))</f>
        <v>#REF!</v>
      </c>
      <c r="U66" s="13" t="e">
        <f xml:space="preserve"> INDEX(V72:V81,MATCH(V66,U72:U81,0))</f>
        <v>#REF!</v>
      </c>
      <c r="V66" s="32" t="e">
        <f>(LARGE(U72:U81,7))</f>
        <v>#REF!</v>
      </c>
      <c r="W66" s="31"/>
      <c r="X66" s="1"/>
      <c r="Y66" s="13" t="s">
        <v>35</v>
      </c>
      <c r="Z66" s="13" t="e">
        <f xml:space="preserve"> INDEX(Y72:Y81, MATCH(AB66,AA72:AA81,0))</f>
        <v>#REF!</v>
      </c>
      <c r="AA66" s="13" t="e">
        <f xml:space="preserve"> INDEX(AB72:AB81,MATCH(AB66,AA72:AA81,0))</f>
        <v>#REF!</v>
      </c>
      <c r="AB66" s="32" t="e">
        <f>(LARGE(AA72:AA81,7))</f>
        <v>#REF!</v>
      </c>
      <c r="AC66" s="31"/>
      <c r="AD66" s="1"/>
    </row>
    <row r="67" spans="1:30" x14ac:dyDescent="0.25">
      <c r="A67" s="35" t="s">
        <v>36</v>
      </c>
      <c r="B67" s="13" t="e">
        <f xml:space="preserve"> INDEX(A72:A81, MATCH(D67,C72:C81,0))</f>
        <v>#REF!</v>
      </c>
      <c r="C67" s="13" t="e">
        <f xml:space="preserve"> INDEX(D72:D81,MATCH(D67,C72:C81,0))</f>
        <v>#REF!</v>
      </c>
      <c r="D67" s="32" t="e">
        <f>(LARGE(C72:C81,8))</f>
        <v>#REF!</v>
      </c>
      <c r="E67" s="31"/>
      <c r="F67" s="1"/>
      <c r="G67" s="13" t="s">
        <v>36</v>
      </c>
      <c r="H67" s="13" t="e">
        <f xml:space="preserve"> INDEX(G72:G81, MATCH(J67,I72:I81,0))</f>
        <v>#REF!</v>
      </c>
      <c r="I67" s="13" t="e">
        <f xml:space="preserve"> INDEX(J72:J81,MATCH(J67,I72:I81,0))</f>
        <v>#REF!</v>
      </c>
      <c r="J67" s="32" t="e">
        <f>(LARGE(I72:I81,8))</f>
        <v>#REF!</v>
      </c>
      <c r="K67" s="31"/>
      <c r="L67" s="1"/>
      <c r="M67" s="13" t="s">
        <v>36</v>
      </c>
      <c r="N67" s="13" t="e">
        <f xml:space="preserve"> INDEX(M72:M81, MATCH(P67,O72:O81,0))</f>
        <v>#REF!</v>
      </c>
      <c r="O67" s="13" t="e">
        <f xml:space="preserve"> INDEX(P72:P81,MATCH(P67,O72:O81,0))</f>
        <v>#REF!</v>
      </c>
      <c r="P67" s="32" t="e">
        <f>(LARGE(O72:O81,8))</f>
        <v>#REF!</v>
      </c>
      <c r="Q67" s="31"/>
      <c r="R67" s="1"/>
      <c r="S67" s="13" t="s">
        <v>36</v>
      </c>
      <c r="T67" s="13" t="e">
        <f xml:space="preserve"> INDEX(S72:S81, MATCH(V67,U72:U81,0))</f>
        <v>#REF!</v>
      </c>
      <c r="U67" s="13" t="e">
        <f xml:space="preserve"> INDEX(V72:V81,MATCH(V67,U72:U81,0))</f>
        <v>#REF!</v>
      </c>
      <c r="V67" s="32" t="e">
        <f>(LARGE(U72:U81,8))</f>
        <v>#REF!</v>
      </c>
      <c r="W67" s="31"/>
      <c r="X67" s="1"/>
      <c r="Y67" s="13" t="s">
        <v>36</v>
      </c>
      <c r="Z67" s="13" t="e">
        <f xml:space="preserve"> INDEX(Y72:Y81, MATCH(AB67,AA72:AA81,0))</f>
        <v>#REF!</v>
      </c>
      <c r="AA67" s="13" t="e">
        <f xml:space="preserve"> INDEX(AB72:AB81,MATCH(AB67,AA72:AA81,0))</f>
        <v>#REF!</v>
      </c>
      <c r="AB67" s="32" t="e">
        <f>(LARGE(AA72:AA81,8))</f>
        <v>#REF!</v>
      </c>
      <c r="AC67" s="31"/>
      <c r="AD67" s="1"/>
    </row>
    <row r="68" spans="1:30" x14ac:dyDescent="0.25">
      <c r="A68" s="35" t="s">
        <v>37</v>
      </c>
      <c r="B68" s="13" t="e">
        <f xml:space="preserve"> INDEX(A72:A81, MATCH(D68,C72:C81,0))</f>
        <v>#REF!</v>
      </c>
      <c r="C68" s="13" t="e">
        <f xml:space="preserve"> INDEX(D72:D81,MATCH(D68,C72:C81,0))</f>
        <v>#REF!</v>
      </c>
      <c r="D68" s="32" t="e">
        <f>(LARGE(C72:C81,9))</f>
        <v>#REF!</v>
      </c>
      <c r="E68" s="31"/>
      <c r="F68" s="1"/>
      <c r="G68" s="13" t="s">
        <v>37</v>
      </c>
      <c r="H68" s="13" t="e">
        <f xml:space="preserve"> INDEX(G72:G81, MATCH(J68,I72:I81,0))</f>
        <v>#REF!</v>
      </c>
      <c r="I68" s="13" t="e">
        <f xml:space="preserve"> INDEX(J72:J81,MATCH(J68,I72:I81,0))</f>
        <v>#REF!</v>
      </c>
      <c r="J68" s="32" t="e">
        <f>(LARGE(I72:I81,9))</f>
        <v>#REF!</v>
      </c>
      <c r="K68" s="31"/>
      <c r="L68" s="1"/>
      <c r="M68" s="13" t="s">
        <v>37</v>
      </c>
      <c r="N68" s="13" t="e">
        <f xml:space="preserve"> INDEX(M72:M81, MATCH(P68,O72:O81,0))</f>
        <v>#REF!</v>
      </c>
      <c r="O68" s="13" t="e">
        <f xml:space="preserve"> INDEX(P72:P81,MATCH(P68,O72:O81,0))</f>
        <v>#REF!</v>
      </c>
      <c r="P68" s="32" t="e">
        <f>(LARGE(O72:O81,9))</f>
        <v>#REF!</v>
      </c>
      <c r="Q68" s="31"/>
      <c r="R68" s="1"/>
      <c r="S68" s="13" t="s">
        <v>37</v>
      </c>
      <c r="T68" s="13" t="e">
        <f xml:space="preserve"> INDEX(S72:S81, MATCH(V68,U72:U81,0))</f>
        <v>#REF!</v>
      </c>
      <c r="U68" s="13" t="e">
        <f xml:space="preserve"> INDEX(V72:V81,MATCH(V68,U72:U81,0))</f>
        <v>#REF!</v>
      </c>
      <c r="V68" s="32" t="e">
        <f>(LARGE(U72:U81,9))</f>
        <v>#REF!</v>
      </c>
      <c r="W68" s="31"/>
      <c r="X68" s="1"/>
      <c r="Y68" s="13" t="s">
        <v>37</v>
      </c>
      <c r="Z68" s="13" t="e">
        <f xml:space="preserve"> INDEX(Y72:Y81, MATCH(AB68,AA72:AA81,0))</f>
        <v>#REF!</v>
      </c>
      <c r="AA68" s="13" t="e">
        <f xml:space="preserve"> INDEX(AB72:AB81,MATCH(AB68,AA72:AA81,0))</f>
        <v>#REF!</v>
      </c>
      <c r="AB68" s="32" t="e">
        <f>(LARGE(AA72:AA81,9))</f>
        <v>#REF!</v>
      </c>
      <c r="AC68" s="31"/>
      <c r="AD68" s="1"/>
    </row>
    <row r="69" spans="1:30" x14ac:dyDescent="0.25">
      <c r="A69" s="35" t="s">
        <v>38</v>
      </c>
      <c r="B69" s="13" t="e">
        <f xml:space="preserve"> INDEX(A72:A81, MATCH(D69,C72:C81,0))</f>
        <v>#REF!</v>
      </c>
      <c r="C69" s="13" t="e">
        <f xml:space="preserve"> INDEX(D72:D81,MATCH(D69,C72:C81,0))</f>
        <v>#REF!</v>
      </c>
      <c r="D69" s="32" t="e">
        <f>(LARGE(C72:C81,10))</f>
        <v>#REF!</v>
      </c>
      <c r="E69" s="31"/>
      <c r="F69" s="1"/>
      <c r="G69" s="13" t="s">
        <v>38</v>
      </c>
      <c r="H69" s="13" t="e">
        <f xml:space="preserve"> INDEX(G72:G81, MATCH(J69,I72:I81,0))</f>
        <v>#REF!</v>
      </c>
      <c r="I69" s="13" t="e">
        <f xml:space="preserve"> INDEX(J72:J81,MATCH(J69,I72:I81,0))</f>
        <v>#REF!</v>
      </c>
      <c r="J69" s="32" t="e">
        <f>(LARGE(I72:I81,10))</f>
        <v>#REF!</v>
      </c>
      <c r="K69" s="31"/>
      <c r="L69" s="1"/>
      <c r="M69" s="13" t="s">
        <v>38</v>
      </c>
      <c r="N69" s="13" t="e">
        <f xml:space="preserve"> INDEX(M72:M81, MATCH(P69,O72:O81,0))</f>
        <v>#REF!</v>
      </c>
      <c r="O69" s="13" t="e">
        <f xml:space="preserve"> INDEX(P72:P81,MATCH(P69,O72:O81,0))</f>
        <v>#REF!</v>
      </c>
      <c r="P69" s="32" t="e">
        <f>(LARGE(O72:O81,10))</f>
        <v>#REF!</v>
      </c>
      <c r="Q69" s="31"/>
      <c r="R69" s="1"/>
      <c r="S69" s="13" t="s">
        <v>38</v>
      </c>
      <c r="T69" s="13" t="e">
        <f xml:space="preserve"> INDEX(S72:S81, MATCH(V69,U72:U81,0))</f>
        <v>#REF!</v>
      </c>
      <c r="U69" s="13" t="e">
        <f xml:space="preserve"> INDEX(V72:V81,MATCH(V69,U72:U81,0))</f>
        <v>#REF!</v>
      </c>
      <c r="V69" s="32" t="e">
        <f>(LARGE(U72:U81,10))</f>
        <v>#REF!</v>
      </c>
      <c r="W69" s="31"/>
      <c r="X69" s="1"/>
      <c r="Y69" s="13" t="s">
        <v>38</v>
      </c>
      <c r="Z69" s="13" t="e">
        <f xml:space="preserve"> INDEX(Y72:Y81, MATCH(AB69,AA72:AA81,0))</f>
        <v>#REF!</v>
      </c>
      <c r="AA69" s="13" t="e">
        <f xml:space="preserve"> INDEX(AB72:AB81,MATCH(AB69,AA72:AA81,0))</f>
        <v>#REF!</v>
      </c>
      <c r="AB69" s="32" t="e">
        <f>(LARGE(AA72:AA81,10))</f>
        <v>#REF!</v>
      </c>
      <c r="AC69" s="31"/>
      <c r="AD69" s="1"/>
    </row>
    <row r="70" spans="1:30" x14ac:dyDescent="0.25">
      <c r="A70" s="36"/>
      <c r="B70" s="6"/>
      <c r="C70" s="6"/>
      <c r="D70" s="1"/>
      <c r="E70" s="1"/>
      <c r="F70" s="1"/>
      <c r="G70" s="6"/>
      <c r="H70" s="6"/>
      <c r="I70" s="6"/>
      <c r="J70" s="1"/>
      <c r="K70" s="1"/>
      <c r="L70" s="1"/>
      <c r="M70" s="6"/>
      <c r="N70" s="6"/>
      <c r="O70" s="6"/>
      <c r="P70" s="1"/>
      <c r="Q70" s="1"/>
      <c r="R70" s="1"/>
      <c r="S70" s="6"/>
      <c r="T70" s="6"/>
      <c r="U70" s="6"/>
      <c r="V70" s="1"/>
      <c r="W70" s="1"/>
      <c r="X70" s="1"/>
      <c r="Y70" s="6"/>
      <c r="Z70" s="6"/>
      <c r="AA70" s="6"/>
      <c r="AB70" s="1"/>
      <c r="AC70" s="1"/>
      <c r="AD70" s="1"/>
    </row>
    <row r="71" spans="1:30" x14ac:dyDescent="0.25">
      <c r="A71" s="37" t="s">
        <v>39</v>
      </c>
      <c r="B71" s="38" t="s">
        <v>40</v>
      </c>
      <c r="C71" s="38" t="s">
        <v>11</v>
      </c>
      <c r="D71" s="38" t="s">
        <v>6</v>
      </c>
      <c r="E71" s="38" t="s">
        <v>12</v>
      </c>
      <c r="F71" s="1"/>
      <c r="G71" s="38" t="s">
        <v>41</v>
      </c>
      <c r="H71" s="38" t="s">
        <v>40</v>
      </c>
      <c r="I71" s="38" t="s">
        <v>11</v>
      </c>
      <c r="J71" s="38" t="s">
        <v>6</v>
      </c>
      <c r="K71" s="38" t="s">
        <v>12</v>
      </c>
      <c r="L71" s="1"/>
      <c r="M71" s="38" t="s">
        <v>42</v>
      </c>
      <c r="N71" s="38" t="s">
        <v>40</v>
      </c>
      <c r="O71" s="38" t="s">
        <v>11</v>
      </c>
      <c r="P71" s="38" t="s">
        <v>6</v>
      </c>
      <c r="Q71" s="38" t="s">
        <v>12</v>
      </c>
      <c r="R71" s="1"/>
      <c r="S71" s="38" t="s">
        <v>43</v>
      </c>
      <c r="T71" s="38" t="s">
        <v>40</v>
      </c>
      <c r="U71" s="38" t="s">
        <v>11</v>
      </c>
      <c r="V71" s="38" t="s">
        <v>6</v>
      </c>
      <c r="W71" s="38" t="s">
        <v>12</v>
      </c>
      <c r="X71" s="1"/>
      <c r="Y71" s="38" t="s">
        <v>44</v>
      </c>
      <c r="Z71" s="38" t="s">
        <v>40</v>
      </c>
      <c r="AA71" s="38" t="s">
        <v>11</v>
      </c>
      <c r="AB71" s="38" t="s">
        <v>6</v>
      </c>
      <c r="AC71" s="38" t="s">
        <v>12</v>
      </c>
      <c r="AD71" s="1"/>
    </row>
    <row r="72" spans="1:30" x14ac:dyDescent="0.25">
      <c r="A72" s="35" t="e">
        <f xml:space="preserve"> INDEX('Supino Feminino'!#REF!,MATCH(1,'Supino Feminino'!#REF!,0))</f>
        <v>#REF!</v>
      </c>
      <c r="B72" s="13" t="e">
        <f xml:space="preserve"> MATCH(A72,'Supino Feminino'!#REF!,0)</f>
        <v>#REF!</v>
      </c>
      <c r="C72" s="13" t="e">
        <f xml:space="preserve"> INDEX('Supino Feminino'!#REF!,'Podium RAW'!B72)</f>
        <v>#REF!</v>
      </c>
      <c r="D72" s="13" t="e">
        <f>INDEX('Supino Feminino'!#REF!,'Podium RAW'!B72)</f>
        <v>#REF!</v>
      </c>
      <c r="E72" s="39" t="e">
        <f xml:space="preserve"> INDEX('Supino Feminino'!#REF!, 'Podium RAW'!B72)</f>
        <v>#REF!</v>
      </c>
      <c r="F72" s="1"/>
      <c r="G72" s="13" t="e">
        <f xml:space="preserve"> INDEX('Supino Feminino'!#REF!,MATCH(1,'Supino Feminino'!#REF!,0))</f>
        <v>#REF!</v>
      </c>
      <c r="H72" s="13" t="e">
        <f xml:space="preserve"> MATCH(G72,'Supino Feminino'!#REF!,0)</f>
        <v>#REF!</v>
      </c>
      <c r="I72" s="13" t="e">
        <f xml:space="preserve"> INDEX('Supino Feminino'!#REF!,'Podium RAW'!H72)</f>
        <v>#REF!</v>
      </c>
      <c r="J72" s="13" t="e">
        <f>INDEX('Supino Feminino'!#REF!,'Podium RAW'!H72)</f>
        <v>#REF!</v>
      </c>
      <c r="K72" s="39" t="e">
        <f xml:space="preserve"> INDEX('Supino Feminino'!#REF!, 'Podium RAW'!H72)</f>
        <v>#REF!</v>
      </c>
      <c r="L72" s="1"/>
      <c r="M72" s="13" t="e">
        <f xml:space="preserve"> INDEX('Supino Feminino'!#REF!,MATCH(1,'Supino Feminino'!#REF!,0))</f>
        <v>#REF!</v>
      </c>
      <c r="N72" s="13" t="e">
        <f xml:space="preserve"> MATCH(M72,'Supino Feminino'!#REF!,0)</f>
        <v>#REF!</v>
      </c>
      <c r="O72" s="13" t="e">
        <f xml:space="preserve"> INDEX('Supino Feminino'!#REF!,'Podium RAW'!N72)</f>
        <v>#REF!</v>
      </c>
      <c r="P72" s="13" t="e">
        <f>INDEX('Supino Feminino'!#REF!,'Podium RAW'!N72)</f>
        <v>#REF!</v>
      </c>
      <c r="Q72" s="39" t="e">
        <f xml:space="preserve"> INDEX('Supino Feminino'!#REF!, 'Podium RAW'!N72)</f>
        <v>#REF!</v>
      </c>
      <c r="R72" s="1"/>
      <c r="S72" s="13" t="e">
        <f xml:space="preserve"> INDEX('Supino Feminino'!#REF!,MATCH(1,'Supino Feminino'!#REF!,0))</f>
        <v>#REF!</v>
      </c>
      <c r="T72" s="13" t="e">
        <f xml:space="preserve"> MATCH(S72,'Supino Feminino'!#REF!,0)</f>
        <v>#REF!</v>
      </c>
      <c r="U72" s="13" t="e">
        <f xml:space="preserve"> INDEX('Supino Feminino'!#REF!,'Podium RAW'!T72)</f>
        <v>#REF!</v>
      </c>
      <c r="V72" s="13" t="e">
        <f>INDEX('Supino Feminino'!#REF!,'Podium RAW'!T72)</f>
        <v>#REF!</v>
      </c>
      <c r="W72" s="39" t="e">
        <f xml:space="preserve"> INDEX('Supino Feminino'!#REF!, 'Podium RAW'!T72)</f>
        <v>#REF!</v>
      </c>
      <c r="X72" s="1"/>
      <c r="Y72" s="13" t="e">
        <f xml:space="preserve"> INDEX('Supino Feminino'!#REF!,MATCH(1,'Supino Feminino'!#REF!,0))</f>
        <v>#REF!</v>
      </c>
      <c r="Z72" s="13" t="e">
        <f xml:space="preserve"> MATCH(Y72,'Supino Feminino'!#REF!,0)</f>
        <v>#REF!</v>
      </c>
      <c r="AA72" s="13" t="e">
        <f xml:space="preserve"> INDEX('Supino Feminino'!#REF!,'Podium RAW'!Z72)</f>
        <v>#REF!</v>
      </c>
      <c r="AB72" s="13" t="e">
        <f>INDEX('Supino Feminino'!#REF!,'Podium RAW'!Z72)</f>
        <v>#REF!</v>
      </c>
      <c r="AC72" s="39" t="e">
        <f xml:space="preserve"> INDEX('Supino Feminino'!#REF!, 'Podium RAW'!Z72)</f>
        <v>#REF!</v>
      </c>
      <c r="AD72" s="1"/>
    </row>
    <row r="73" spans="1:30" x14ac:dyDescent="0.25">
      <c r="A73" s="35" t="e">
        <f xml:space="preserve"> INDEX('Supino Feminino'!#REF!,MATCH(2,'Supino Feminino'!#REF!,0))</f>
        <v>#REF!</v>
      </c>
      <c r="B73" s="13" t="e">
        <f xml:space="preserve"> MATCH(A73,'Supino Feminino'!#REF!,0)</f>
        <v>#REF!</v>
      </c>
      <c r="C73" s="13" t="e">
        <f xml:space="preserve"> INDEX('Supino Feminino'!#REF!,'Podium RAW'!B73)</f>
        <v>#REF!</v>
      </c>
      <c r="D73" s="13" t="e">
        <f>INDEX('Supino Feminino'!#REF!,'Podium RAW'!B73)</f>
        <v>#REF!</v>
      </c>
      <c r="E73" s="39" t="e">
        <f xml:space="preserve"> INDEX('Supino Feminino'!#REF!, 'Podium RAW'!B73)</f>
        <v>#REF!</v>
      </c>
      <c r="F73" s="1"/>
      <c r="G73" s="13" t="e">
        <f xml:space="preserve"> INDEX('Supino Feminino'!#REF!,MATCH(2,'Supino Feminino'!#REF!,0))</f>
        <v>#REF!</v>
      </c>
      <c r="H73" s="13" t="e">
        <f xml:space="preserve"> MATCH(G73,'Supino Feminino'!#REF!,0)</f>
        <v>#REF!</v>
      </c>
      <c r="I73" s="13" t="e">
        <f xml:space="preserve"> INDEX('Supino Feminino'!#REF!,'Podium RAW'!H73)</f>
        <v>#REF!</v>
      </c>
      <c r="J73" s="13" t="e">
        <f>INDEX('Supino Feminino'!#REF!,'Podium RAW'!H73)</f>
        <v>#REF!</v>
      </c>
      <c r="K73" s="39" t="e">
        <f xml:space="preserve"> INDEX('Supino Feminino'!#REF!, 'Podium RAW'!H73)</f>
        <v>#REF!</v>
      </c>
      <c r="L73" s="1"/>
      <c r="M73" s="13" t="e">
        <f xml:space="preserve"> INDEX('Supino Feminino'!#REF!,MATCH(2,'Supino Feminino'!#REF!,0))</f>
        <v>#REF!</v>
      </c>
      <c r="N73" s="13" t="e">
        <f xml:space="preserve"> MATCH(M73,'Supino Feminino'!#REF!,0)</f>
        <v>#REF!</v>
      </c>
      <c r="O73" s="13" t="e">
        <f xml:space="preserve"> INDEX('Supino Feminino'!#REF!,'Podium RAW'!N73)</f>
        <v>#REF!</v>
      </c>
      <c r="P73" s="13" t="e">
        <f>INDEX('Supino Feminino'!#REF!,'Podium RAW'!N73)</f>
        <v>#REF!</v>
      </c>
      <c r="Q73" s="39" t="e">
        <f xml:space="preserve"> INDEX('Supino Feminino'!#REF!, 'Podium RAW'!N73)</f>
        <v>#REF!</v>
      </c>
      <c r="R73" s="1"/>
      <c r="S73" s="13" t="e">
        <f xml:space="preserve"> INDEX('Supino Feminino'!#REF!,MATCH(2,'Supino Feminino'!#REF!,0))</f>
        <v>#REF!</v>
      </c>
      <c r="T73" s="13" t="e">
        <f xml:space="preserve"> MATCH(S73,'Supino Feminino'!#REF!,0)</f>
        <v>#REF!</v>
      </c>
      <c r="U73" s="13" t="e">
        <f xml:space="preserve"> INDEX('Supino Feminino'!#REF!,'Podium RAW'!T73)</f>
        <v>#REF!</v>
      </c>
      <c r="V73" s="13" t="e">
        <f>INDEX('Supino Feminino'!#REF!,'Podium RAW'!T73)</f>
        <v>#REF!</v>
      </c>
      <c r="W73" s="39" t="e">
        <f xml:space="preserve"> INDEX('Supino Feminino'!#REF!, 'Podium RAW'!T73)</f>
        <v>#REF!</v>
      </c>
      <c r="X73" s="1"/>
      <c r="Y73" s="13" t="e">
        <f xml:space="preserve"> INDEX('Supino Feminino'!#REF!,MATCH(2,'Supino Feminino'!#REF!,0))</f>
        <v>#REF!</v>
      </c>
      <c r="Z73" s="13" t="e">
        <f xml:space="preserve"> MATCH(Y73,'Supino Feminino'!#REF!,0)</f>
        <v>#REF!</v>
      </c>
      <c r="AA73" s="13" t="e">
        <f xml:space="preserve"> INDEX('Supino Feminino'!#REF!,'Podium RAW'!Z73)</f>
        <v>#REF!</v>
      </c>
      <c r="AB73" s="13" t="e">
        <f>INDEX('Supino Feminino'!#REF!,'Podium RAW'!Z73)</f>
        <v>#REF!</v>
      </c>
      <c r="AC73" s="39" t="e">
        <f xml:space="preserve"> INDEX('Supino Feminino'!#REF!, 'Podium RAW'!Z73)</f>
        <v>#REF!</v>
      </c>
      <c r="AD73" s="1"/>
    </row>
    <row r="74" spans="1:30" x14ac:dyDescent="0.25">
      <c r="A74" s="35" t="e">
        <f xml:space="preserve"> INDEX('Supino Feminino'!#REF!,MATCH(3,'Supino Feminino'!#REF!,0))</f>
        <v>#REF!</v>
      </c>
      <c r="B74" s="13" t="e">
        <f xml:space="preserve"> MATCH(A74,'Supino Feminino'!#REF!,0)</f>
        <v>#REF!</v>
      </c>
      <c r="C74" s="13" t="e">
        <f xml:space="preserve"> INDEX('Supino Feminino'!#REF!,'Podium RAW'!B74)</f>
        <v>#REF!</v>
      </c>
      <c r="D74" s="13" t="e">
        <f>INDEX('Supino Feminino'!#REF!,'Podium RAW'!B74)</f>
        <v>#REF!</v>
      </c>
      <c r="E74" s="39" t="e">
        <f xml:space="preserve"> INDEX('Supino Feminino'!#REF!, 'Podium RAW'!B74)</f>
        <v>#REF!</v>
      </c>
      <c r="F74" s="1"/>
      <c r="G74" s="13" t="e">
        <f xml:space="preserve"> INDEX('Supino Feminino'!#REF!,MATCH(3,'Supino Feminino'!#REF!,0))</f>
        <v>#REF!</v>
      </c>
      <c r="H74" s="13" t="e">
        <f xml:space="preserve"> MATCH(G74,'Supino Feminino'!#REF!,0)</f>
        <v>#REF!</v>
      </c>
      <c r="I74" s="13" t="e">
        <f xml:space="preserve"> INDEX('Supino Feminino'!#REF!,'Podium RAW'!H74)</f>
        <v>#REF!</v>
      </c>
      <c r="J74" s="13" t="e">
        <f>INDEX('Supino Feminino'!#REF!,'Podium RAW'!H74)</f>
        <v>#REF!</v>
      </c>
      <c r="K74" s="39" t="e">
        <f xml:space="preserve"> INDEX('Supino Feminino'!#REF!, 'Podium RAW'!H74)</f>
        <v>#REF!</v>
      </c>
      <c r="L74" s="1"/>
      <c r="M74" s="13" t="e">
        <f xml:space="preserve"> INDEX('Supino Feminino'!#REF!,MATCH(3,'Supino Feminino'!#REF!,0))</f>
        <v>#REF!</v>
      </c>
      <c r="N74" s="13" t="e">
        <f xml:space="preserve"> MATCH(M74,'Supino Feminino'!#REF!,0)</f>
        <v>#REF!</v>
      </c>
      <c r="O74" s="13" t="e">
        <f xml:space="preserve"> INDEX('Supino Feminino'!#REF!,'Podium RAW'!N74)</f>
        <v>#REF!</v>
      </c>
      <c r="P74" s="13" t="e">
        <f>INDEX('Supino Feminino'!#REF!,'Podium RAW'!N74)</f>
        <v>#REF!</v>
      </c>
      <c r="Q74" s="39" t="e">
        <f xml:space="preserve"> INDEX('Supino Feminino'!#REF!, 'Podium RAW'!N74)</f>
        <v>#REF!</v>
      </c>
      <c r="R74" s="1"/>
      <c r="S74" s="13" t="e">
        <f xml:space="preserve"> INDEX('Supino Feminino'!#REF!,MATCH(3,'Supino Feminino'!#REF!,0))</f>
        <v>#REF!</v>
      </c>
      <c r="T74" s="13" t="e">
        <f xml:space="preserve"> MATCH(S74,'Supino Feminino'!#REF!,0)</f>
        <v>#REF!</v>
      </c>
      <c r="U74" s="13" t="e">
        <f xml:space="preserve"> INDEX('Supino Feminino'!#REF!,'Podium RAW'!T74)</f>
        <v>#REF!</v>
      </c>
      <c r="V74" s="13" t="e">
        <f>INDEX('Supino Feminino'!#REF!,'Podium RAW'!T74)</f>
        <v>#REF!</v>
      </c>
      <c r="W74" s="39" t="e">
        <f xml:space="preserve"> INDEX('Supino Feminino'!#REF!, 'Podium RAW'!T74)</f>
        <v>#REF!</v>
      </c>
      <c r="X74" s="1"/>
      <c r="Y74" s="13" t="e">
        <f xml:space="preserve"> INDEX('Supino Feminino'!#REF!,MATCH(3,'Supino Feminino'!#REF!,0))</f>
        <v>#REF!</v>
      </c>
      <c r="Z74" s="13" t="e">
        <f xml:space="preserve"> MATCH(Y74,'Supino Feminino'!#REF!,0)</f>
        <v>#REF!</v>
      </c>
      <c r="AA74" s="13" t="e">
        <f xml:space="preserve"> INDEX('Supino Feminino'!#REF!,'Podium RAW'!Z74)</f>
        <v>#REF!</v>
      </c>
      <c r="AB74" s="13" t="e">
        <f>INDEX('Supino Feminino'!#REF!,'Podium RAW'!Z74)</f>
        <v>#REF!</v>
      </c>
      <c r="AC74" s="39" t="e">
        <f xml:space="preserve"> INDEX('Supino Feminino'!#REF!, 'Podium RAW'!Z74)</f>
        <v>#REF!</v>
      </c>
      <c r="AD74" s="1"/>
    </row>
    <row r="75" spans="1:30" x14ac:dyDescent="0.25">
      <c r="A75" s="35" t="e">
        <f xml:space="preserve"> INDEX('Supino Feminino'!#REF!,MATCH(4,'Supino Feminino'!#REF!,0))</f>
        <v>#REF!</v>
      </c>
      <c r="B75" s="13" t="e">
        <f xml:space="preserve"> MATCH(A75,'Supino Feminino'!#REF!,0)</f>
        <v>#REF!</v>
      </c>
      <c r="C75" s="13" t="e">
        <f xml:space="preserve"> INDEX('Supino Feminino'!#REF!,'Podium RAW'!B75)</f>
        <v>#REF!</v>
      </c>
      <c r="D75" s="13" t="e">
        <f>INDEX('Supino Feminino'!#REF!,'Podium RAW'!B75)</f>
        <v>#REF!</v>
      </c>
      <c r="E75" s="39" t="e">
        <f xml:space="preserve"> INDEX('Supino Feminino'!#REF!, 'Podium RAW'!B75)</f>
        <v>#REF!</v>
      </c>
      <c r="F75" s="1"/>
      <c r="G75" s="13" t="e">
        <f xml:space="preserve"> INDEX('Supino Feminino'!#REF!,MATCH(4,'Supino Feminino'!#REF!,0))</f>
        <v>#REF!</v>
      </c>
      <c r="H75" s="13" t="e">
        <f xml:space="preserve"> MATCH(G75,'Supino Feminino'!#REF!,0)</f>
        <v>#REF!</v>
      </c>
      <c r="I75" s="13" t="e">
        <f xml:space="preserve"> INDEX('Supino Feminino'!#REF!,'Podium RAW'!H75)</f>
        <v>#REF!</v>
      </c>
      <c r="J75" s="13" t="e">
        <f>INDEX('Supino Feminino'!#REF!,'Podium RAW'!H75)</f>
        <v>#REF!</v>
      </c>
      <c r="K75" s="39" t="e">
        <f xml:space="preserve"> INDEX('Supino Feminino'!#REF!, 'Podium RAW'!H75)</f>
        <v>#REF!</v>
      </c>
      <c r="L75" s="1"/>
      <c r="M75" s="13" t="e">
        <f xml:space="preserve"> INDEX('Supino Feminino'!#REF!,MATCH(4,'Supino Feminino'!#REF!,0))</f>
        <v>#REF!</v>
      </c>
      <c r="N75" s="13" t="e">
        <f xml:space="preserve"> MATCH(M75,'Supino Feminino'!#REF!,0)</f>
        <v>#REF!</v>
      </c>
      <c r="O75" s="13" t="e">
        <f xml:space="preserve"> INDEX('Supino Feminino'!#REF!,'Podium RAW'!N75)</f>
        <v>#REF!</v>
      </c>
      <c r="P75" s="13" t="e">
        <f>INDEX('Supino Feminino'!#REF!,'Podium RAW'!N75)</f>
        <v>#REF!</v>
      </c>
      <c r="Q75" s="39" t="e">
        <f xml:space="preserve"> INDEX('Supino Feminino'!#REF!, 'Podium RAW'!N75)</f>
        <v>#REF!</v>
      </c>
      <c r="R75" s="1"/>
      <c r="S75" s="13" t="e">
        <f xml:space="preserve"> INDEX('Supino Feminino'!#REF!,MATCH(4,'Supino Feminino'!#REF!,0))</f>
        <v>#REF!</v>
      </c>
      <c r="T75" s="13" t="e">
        <f xml:space="preserve"> MATCH(S75,'Supino Feminino'!#REF!,0)</f>
        <v>#REF!</v>
      </c>
      <c r="U75" s="13" t="e">
        <f xml:space="preserve"> INDEX('Supino Feminino'!#REF!,'Podium RAW'!T75)</f>
        <v>#REF!</v>
      </c>
      <c r="V75" s="13" t="e">
        <f>INDEX('Supino Feminino'!#REF!,'Podium RAW'!T75)</f>
        <v>#REF!</v>
      </c>
      <c r="W75" s="39" t="e">
        <f xml:space="preserve"> INDEX('Supino Feminino'!#REF!, 'Podium RAW'!T75)</f>
        <v>#REF!</v>
      </c>
      <c r="X75" s="1"/>
      <c r="Y75" s="13" t="e">
        <f xml:space="preserve"> INDEX('Supino Feminino'!#REF!,MATCH(4,'Supino Feminino'!#REF!,0))</f>
        <v>#REF!</v>
      </c>
      <c r="Z75" s="13" t="e">
        <f xml:space="preserve"> MATCH(Y75,'Supino Feminino'!#REF!,0)</f>
        <v>#REF!</v>
      </c>
      <c r="AA75" s="13" t="e">
        <f xml:space="preserve"> INDEX('Supino Feminino'!#REF!,'Podium RAW'!Z75)</f>
        <v>#REF!</v>
      </c>
      <c r="AB75" s="13" t="e">
        <f>INDEX('Supino Feminino'!#REF!,'Podium RAW'!Z75)</f>
        <v>#REF!</v>
      </c>
      <c r="AC75" s="39" t="e">
        <f xml:space="preserve"> INDEX('Supino Feminino'!#REF!, 'Podium RAW'!Z75)</f>
        <v>#REF!</v>
      </c>
      <c r="AD75" s="1"/>
    </row>
    <row r="76" spans="1:30" x14ac:dyDescent="0.25">
      <c r="A76" s="35" t="e">
        <f xml:space="preserve"> INDEX('Supino Feminino'!#REF!,MATCH(5,'Supino Feminino'!#REF!,0))</f>
        <v>#REF!</v>
      </c>
      <c r="B76" s="13" t="e">
        <f xml:space="preserve"> MATCH(A76,'Supino Feminino'!#REF!,0)</f>
        <v>#REF!</v>
      </c>
      <c r="C76" s="13" t="e">
        <f xml:space="preserve"> INDEX('Supino Feminino'!#REF!,'Podium RAW'!B76)</f>
        <v>#REF!</v>
      </c>
      <c r="D76" s="13" t="e">
        <f>INDEX('Supino Feminino'!#REF!,'Podium RAW'!B76)</f>
        <v>#REF!</v>
      </c>
      <c r="E76" s="39" t="e">
        <f xml:space="preserve"> INDEX('Supino Feminino'!#REF!, 'Podium RAW'!B76)</f>
        <v>#REF!</v>
      </c>
      <c r="F76" s="1"/>
      <c r="G76" s="13" t="e">
        <f xml:space="preserve"> INDEX('Supino Feminino'!#REF!,MATCH(5,'Supino Feminino'!#REF!,0))</f>
        <v>#REF!</v>
      </c>
      <c r="H76" s="13" t="e">
        <f xml:space="preserve"> MATCH(G76,'Supino Feminino'!#REF!,0)</f>
        <v>#REF!</v>
      </c>
      <c r="I76" s="13" t="e">
        <f xml:space="preserve"> INDEX('Supino Feminino'!#REF!,'Podium RAW'!H76)</f>
        <v>#REF!</v>
      </c>
      <c r="J76" s="13" t="e">
        <f>INDEX('Supino Feminino'!#REF!,'Podium RAW'!H76)</f>
        <v>#REF!</v>
      </c>
      <c r="K76" s="39" t="e">
        <f xml:space="preserve"> INDEX('Supino Feminino'!#REF!, 'Podium RAW'!H76)</f>
        <v>#REF!</v>
      </c>
      <c r="L76" s="1"/>
      <c r="M76" s="13" t="e">
        <f xml:space="preserve"> INDEX('Supino Feminino'!#REF!,MATCH(5,'Supino Feminino'!#REF!,0))</f>
        <v>#REF!</v>
      </c>
      <c r="N76" s="13" t="e">
        <f xml:space="preserve"> MATCH(M76,'Supino Feminino'!#REF!,0)</f>
        <v>#REF!</v>
      </c>
      <c r="O76" s="13" t="e">
        <f xml:space="preserve"> INDEX('Supino Feminino'!#REF!,'Podium RAW'!N76)</f>
        <v>#REF!</v>
      </c>
      <c r="P76" s="13" t="e">
        <f>INDEX('Supino Feminino'!#REF!,'Podium RAW'!N76)</f>
        <v>#REF!</v>
      </c>
      <c r="Q76" s="39" t="e">
        <f xml:space="preserve"> INDEX('Supino Feminino'!#REF!, 'Podium RAW'!N76)</f>
        <v>#REF!</v>
      </c>
      <c r="R76" s="1"/>
      <c r="S76" s="13" t="e">
        <f xml:space="preserve"> INDEX('Supino Feminino'!#REF!,MATCH(5,'Supino Feminino'!#REF!,0))</f>
        <v>#REF!</v>
      </c>
      <c r="T76" s="13" t="e">
        <f xml:space="preserve"> MATCH(S76,'Supino Feminino'!#REF!,0)</f>
        <v>#REF!</v>
      </c>
      <c r="U76" s="13" t="e">
        <f xml:space="preserve"> INDEX('Supino Feminino'!#REF!,'Podium RAW'!T76)</f>
        <v>#REF!</v>
      </c>
      <c r="V76" s="13" t="e">
        <f>INDEX('Supino Feminino'!#REF!,'Podium RAW'!T76)</f>
        <v>#REF!</v>
      </c>
      <c r="W76" s="39" t="e">
        <f xml:space="preserve"> INDEX('Supino Feminino'!#REF!, 'Podium RAW'!T76)</f>
        <v>#REF!</v>
      </c>
      <c r="X76" s="1"/>
      <c r="Y76" s="13" t="e">
        <f xml:space="preserve"> INDEX('Supino Feminino'!#REF!,MATCH(5,'Supino Feminino'!#REF!,0))</f>
        <v>#REF!</v>
      </c>
      <c r="Z76" s="13" t="e">
        <f xml:space="preserve"> MATCH(Y76,'Supino Feminino'!#REF!,0)</f>
        <v>#REF!</v>
      </c>
      <c r="AA76" s="13" t="e">
        <f xml:space="preserve"> INDEX('Supino Feminino'!#REF!,'Podium RAW'!Z76)</f>
        <v>#REF!</v>
      </c>
      <c r="AB76" s="13" t="e">
        <f>INDEX('Supino Feminino'!#REF!,'Podium RAW'!Z76)</f>
        <v>#REF!</v>
      </c>
      <c r="AC76" s="39" t="e">
        <f xml:space="preserve"> INDEX('Supino Feminino'!#REF!, 'Podium RAW'!Z76)</f>
        <v>#REF!</v>
      </c>
      <c r="AD76" s="1"/>
    </row>
    <row r="77" spans="1:30" x14ac:dyDescent="0.25">
      <c r="A77" s="35" t="e">
        <f xml:space="preserve"> INDEX('Supino Feminino'!#REF!,MATCH(6,'Supino Feminino'!#REF!,0))</f>
        <v>#REF!</v>
      </c>
      <c r="B77" s="13" t="e">
        <f xml:space="preserve"> MATCH(A77,'Supino Feminino'!#REF!,0)</f>
        <v>#REF!</v>
      </c>
      <c r="C77" s="13" t="e">
        <f xml:space="preserve"> INDEX('Supino Feminino'!#REF!,'Podium RAW'!B77)</f>
        <v>#REF!</v>
      </c>
      <c r="D77" s="13" t="e">
        <f>INDEX('Supino Feminino'!#REF!,'Podium RAW'!B77)</f>
        <v>#REF!</v>
      </c>
      <c r="E77" s="39" t="e">
        <f xml:space="preserve"> INDEX('Supino Feminino'!#REF!, 'Podium RAW'!B77)</f>
        <v>#REF!</v>
      </c>
      <c r="F77" s="1"/>
      <c r="G77" s="13" t="e">
        <f xml:space="preserve"> INDEX('Supino Feminino'!#REF!,MATCH(6,'Supino Feminino'!#REF!,0))</f>
        <v>#REF!</v>
      </c>
      <c r="H77" s="13" t="e">
        <f xml:space="preserve"> MATCH(G77,'Supino Feminino'!#REF!,0)</f>
        <v>#REF!</v>
      </c>
      <c r="I77" s="13" t="e">
        <f xml:space="preserve"> INDEX('Supino Feminino'!#REF!,'Podium RAW'!H77)</f>
        <v>#REF!</v>
      </c>
      <c r="J77" s="13" t="e">
        <f>INDEX('Supino Feminino'!#REF!,'Podium RAW'!H77)</f>
        <v>#REF!</v>
      </c>
      <c r="K77" s="39" t="e">
        <f xml:space="preserve"> INDEX('Supino Feminino'!#REF!, 'Podium RAW'!H77)</f>
        <v>#REF!</v>
      </c>
      <c r="L77" s="1"/>
      <c r="M77" s="13" t="e">
        <f xml:space="preserve"> INDEX('Supino Feminino'!#REF!,MATCH(6,'Supino Feminino'!#REF!,0))</f>
        <v>#REF!</v>
      </c>
      <c r="N77" s="13" t="e">
        <f xml:space="preserve"> MATCH(M77,'Supino Feminino'!#REF!,0)</f>
        <v>#REF!</v>
      </c>
      <c r="O77" s="13" t="e">
        <f xml:space="preserve"> INDEX('Supino Feminino'!#REF!,'Podium RAW'!N77)</f>
        <v>#REF!</v>
      </c>
      <c r="P77" s="13" t="e">
        <f>INDEX('Supino Feminino'!#REF!,'Podium RAW'!N77)</f>
        <v>#REF!</v>
      </c>
      <c r="Q77" s="39" t="e">
        <f xml:space="preserve"> INDEX('Supino Feminino'!#REF!, 'Podium RAW'!N77)</f>
        <v>#REF!</v>
      </c>
      <c r="R77" s="1"/>
      <c r="S77" s="13" t="e">
        <f xml:space="preserve"> INDEX('Supino Feminino'!#REF!,MATCH(6,'Supino Feminino'!#REF!,0))</f>
        <v>#REF!</v>
      </c>
      <c r="T77" s="13" t="e">
        <f xml:space="preserve"> MATCH(S77,'Supino Feminino'!#REF!,0)</f>
        <v>#REF!</v>
      </c>
      <c r="U77" s="13" t="e">
        <f xml:space="preserve"> INDEX('Supino Feminino'!#REF!,'Podium RAW'!T77)</f>
        <v>#REF!</v>
      </c>
      <c r="V77" s="13" t="e">
        <f>INDEX('Supino Feminino'!#REF!,'Podium RAW'!T77)</f>
        <v>#REF!</v>
      </c>
      <c r="W77" s="39" t="e">
        <f xml:space="preserve"> INDEX('Supino Feminino'!#REF!, 'Podium RAW'!T77)</f>
        <v>#REF!</v>
      </c>
      <c r="X77" s="1"/>
      <c r="Y77" s="13" t="e">
        <f xml:space="preserve"> INDEX('Supino Feminino'!#REF!,MATCH(6,'Supino Feminino'!#REF!,0))</f>
        <v>#REF!</v>
      </c>
      <c r="Z77" s="13" t="e">
        <f xml:space="preserve"> MATCH(Y77,'Supino Feminino'!#REF!,0)</f>
        <v>#REF!</v>
      </c>
      <c r="AA77" s="13" t="e">
        <f xml:space="preserve"> INDEX('Supino Feminino'!#REF!,'Podium RAW'!Z77)</f>
        <v>#REF!</v>
      </c>
      <c r="AB77" s="13" t="e">
        <f>INDEX('Supino Feminino'!#REF!,'Podium RAW'!Z77)</f>
        <v>#REF!</v>
      </c>
      <c r="AC77" s="39" t="e">
        <f xml:space="preserve"> INDEX('Supino Feminino'!#REF!, 'Podium RAW'!Z77)</f>
        <v>#REF!</v>
      </c>
      <c r="AD77" s="1"/>
    </row>
    <row r="78" spans="1:30" x14ac:dyDescent="0.25">
      <c r="A78" s="35" t="e">
        <f xml:space="preserve"> INDEX('Supino Feminino'!#REF!,MATCH(7,'Supino Feminino'!#REF!,0))</f>
        <v>#REF!</v>
      </c>
      <c r="B78" s="13" t="e">
        <f xml:space="preserve"> MATCH(A78,'Supino Feminino'!#REF!,0)</f>
        <v>#REF!</v>
      </c>
      <c r="C78" s="13" t="e">
        <f xml:space="preserve"> INDEX('Supino Feminino'!#REF!,'Podium RAW'!B78)</f>
        <v>#REF!</v>
      </c>
      <c r="D78" s="13" t="e">
        <f>INDEX('Supino Feminino'!#REF!,'Podium RAW'!B78)</f>
        <v>#REF!</v>
      </c>
      <c r="E78" s="39" t="e">
        <f xml:space="preserve"> INDEX('Supino Feminino'!#REF!, 'Podium RAW'!B78)</f>
        <v>#REF!</v>
      </c>
      <c r="F78" s="1"/>
      <c r="G78" s="13" t="e">
        <f xml:space="preserve"> INDEX('Supino Feminino'!#REF!,MATCH(7,'Supino Feminino'!#REF!,0))</f>
        <v>#REF!</v>
      </c>
      <c r="H78" s="13" t="e">
        <f xml:space="preserve"> MATCH(G78,'Supino Feminino'!#REF!,0)</f>
        <v>#REF!</v>
      </c>
      <c r="I78" s="13" t="e">
        <f xml:space="preserve"> INDEX('Supino Feminino'!#REF!,'Podium RAW'!H78)</f>
        <v>#REF!</v>
      </c>
      <c r="J78" s="13" t="e">
        <f>INDEX('Supino Feminino'!#REF!,'Podium RAW'!H78)</f>
        <v>#REF!</v>
      </c>
      <c r="K78" s="39" t="e">
        <f xml:space="preserve"> INDEX('Supino Feminino'!#REF!, 'Podium RAW'!H78)</f>
        <v>#REF!</v>
      </c>
      <c r="L78" s="1"/>
      <c r="M78" s="13" t="e">
        <f xml:space="preserve"> INDEX('Supino Feminino'!#REF!,MATCH(7,'Supino Feminino'!#REF!,0))</f>
        <v>#REF!</v>
      </c>
      <c r="N78" s="13" t="e">
        <f xml:space="preserve"> MATCH(M78,'Supino Feminino'!#REF!,0)</f>
        <v>#REF!</v>
      </c>
      <c r="O78" s="13" t="e">
        <f xml:space="preserve"> INDEX('Supino Feminino'!#REF!,'Podium RAW'!N78)</f>
        <v>#REF!</v>
      </c>
      <c r="P78" s="13" t="e">
        <f>INDEX('Supino Feminino'!#REF!,'Podium RAW'!N78)</f>
        <v>#REF!</v>
      </c>
      <c r="Q78" s="39" t="e">
        <f xml:space="preserve"> INDEX('Supino Feminino'!#REF!, 'Podium RAW'!N78)</f>
        <v>#REF!</v>
      </c>
      <c r="R78" s="1"/>
      <c r="S78" s="13" t="e">
        <f xml:space="preserve"> INDEX('Supino Feminino'!#REF!,MATCH(7,'Supino Feminino'!#REF!,0))</f>
        <v>#REF!</v>
      </c>
      <c r="T78" s="13" t="e">
        <f xml:space="preserve"> MATCH(S78,'Supino Feminino'!#REF!,0)</f>
        <v>#REF!</v>
      </c>
      <c r="U78" s="13" t="e">
        <f xml:space="preserve"> INDEX('Supino Feminino'!#REF!,'Podium RAW'!T78)</f>
        <v>#REF!</v>
      </c>
      <c r="V78" s="13" t="e">
        <f>INDEX('Supino Feminino'!#REF!,'Podium RAW'!T78)</f>
        <v>#REF!</v>
      </c>
      <c r="W78" s="39" t="e">
        <f xml:space="preserve"> INDEX('Supino Feminino'!#REF!, 'Podium RAW'!T78)</f>
        <v>#REF!</v>
      </c>
      <c r="X78" s="1"/>
      <c r="Y78" s="13" t="e">
        <f xml:space="preserve"> INDEX('Supino Feminino'!#REF!,MATCH(7,'Supino Feminino'!#REF!,0))</f>
        <v>#REF!</v>
      </c>
      <c r="Z78" s="13" t="e">
        <f xml:space="preserve"> MATCH(Y78,'Supino Feminino'!#REF!,0)</f>
        <v>#REF!</v>
      </c>
      <c r="AA78" s="13" t="e">
        <f xml:space="preserve"> INDEX('Supino Feminino'!#REF!,'Podium RAW'!Z78)</f>
        <v>#REF!</v>
      </c>
      <c r="AB78" s="13" t="e">
        <f>INDEX('Supino Feminino'!#REF!,'Podium RAW'!Z78)</f>
        <v>#REF!</v>
      </c>
      <c r="AC78" s="39" t="e">
        <f xml:space="preserve"> INDEX('Supino Feminino'!#REF!, 'Podium RAW'!Z78)</f>
        <v>#REF!</v>
      </c>
      <c r="AD78" s="1"/>
    </row>
    <row r="79" spans="1:30" x14ac:dyDescent="0.25">
      <c r="A79" s="35" t="e">
        <f xml:space="preserve"> INDEX('Supino Feminino'!#REF!,MATCH(8,'Supino Feminino'!#REF!,0))</f>
        <v>#REF!</v>
      </c>
      <c r="B79" s="13" t="e">
        <f xml:space="preserve"> MATCH(A79,'Supino Feminino'!#REF!,0)</f>
        <v>#REF!</v>
      </c>
      <c r="C79" s="13" t="e">
        <f xml:space="preserve"> INDEX('Supino Feminino'!#REF!,'Podium RAW'!B79)</f>
        <v>#REF!</v>
      </c>
      <c r="D79" s="13" t="e">
        <f>INDEX('Supino Feminino'!#REF!,'Podium RAW'!B79)</f>
        <v>#REF!</v>
      </c>
      <c r="E79" s="39" t="e">
        <f xml:space="preserve"> INDEX('Supino Feminino'!#REF!, 'Podium RAW'!B79)</f>
        <v>#REF!</v>
      </c>
      <c r="F79" s="1"/>
      <c r="G79" s="13" t="e">
        <f xml:space="preserve"> INDEX('Supino Feminino'!#REF!,MATCH(8,'Supino Feminino'!#REF!,0))</f>
        <v>#REF!</v>
      </c>
      <c r="H79" s="13" t="e">
        <f xml:space="preserve"> MATCH(G79,'Supino Feminino'!#REF!,0)</f>
        <v>#REF!</v>
      </c>
      <c r="I79" s="13" t="e">
        <f xml:space="preserve"> INDEX('Supino Feminino'!#REF!,'Podium RAW'!H79)</f>
        <v>#REF!</v>
      </c>
      <c r="J79" s="13" t="e">
        <f>INDEX('Supino Feminino'!#REF!,'Podium RAW'!H79)</f>
        <v>#REF!</v>
      </c>
      <c r="K79" s="39" t="e">
        <f xml:space="preserve"> INDEX('Supino Feminino'!#REF!, 'Podium RAW'!H79)</f>
        <v>#REF!</v>
      </c>
      <c r="L79" s="1"/>
      <c r="M79" s="13" t="e">
        <f xml:space="preserve"> INDEX('Supino Feminino'!#REF!,MATCH(8,'Supino Feminino'!#REF!,0))</f>
        <v>#REF!</v>
      </c>
      <c r="N79" s="13" t="e">
        <f xml:space="preserve"> MATCH(M79,'Supino Feminino'!#REF!,0)</f>
        <v>#REF!</v>
      </c>
      <c r="O79" s="13" t="e">
        <f xml:space="preserve"> INDEX('Supino Feminino'!#REF!,'Podium RAW'!N79)</f>
        <v>#REF!</v>
      </c>
      <c r="P79" s="13" t="e">
        <f>INDEX('Supino Feminino'!#REF!,'Podium RAW'!N79)</f>
        <v>#REF!</v>
      </c>
      <c r="Q79" s="39" t="e">
        <f xml:space="preserve"> INDEX('Supino Feminino'!#REF!, 'Podium RAW'!N79)</f>
        <v>#REF!</v>
      </c>
      <c r="R79" s="1"/>
      <c r="S79" s="13" t="e">
        <f xml:space="preserve"> INDEX('Supino Feminino'!#REF!,MATCH(8,'Supino Feminino'!#REF!,0))</f>
        <v>#REF!</v>
      </c>
      <c r="T79" s="13" t="e">
        <f xml:space="preserve"> MATCH(S79,'Supino Feminino'!#REF!,0)</f>
        <v>#REF!</v>
      </c>
      <c r="U79" s="13" t="e">
        <f xml:space="preserve"> INDEX('Supino Feminino'!#REF!,'Podium RAW'!T79)</f>
        <v>#REF!</v>
      </c>
      <c r="V79" s="13" t="e">
        <f>INDEX('Supino Feminino'!#REF!,'Podium RAW'!T79)</f>
        <v>#REF!</v>
      </c>
      <c r="W79" s="39" t="e">
        <f xml:space="preserve"> INDEX('Supino Feminino'!#REF!, 'Podium RAW'!T79)</f>
        <v>#REF!</v>
      </c>
      <c r="X79" s="1"/>
      <c r="Y79" s="13" t="e">
        <f xml:space="preserve"> INDEX('Supino Feminino'!#REF!,MATCH(8,'Supino Feminino'!#REF!,0))</f>
        <v>#REF!</v>
      </c>
      <c r="Z79" s="13" t="e">
        <f xml:space="preserve"> MATCH(Y79,'Supino Feminino'!#REF!,0)</f>
        <v>#REF!</v>
      </c>
      <c r="AA79" s="13" t="e">
        <f xml:space="preserve"> INDEX('Supino Feminino'!#REF!,'Podium RAW'!Z79)</f>
        <v>#REF!</v>
      </c>
      <c r="AB79" s="13" t="e">
        <f>INDEX('Supino Feminino'!#REF!,'Podium RAW'!Z79)</f>
        <v>#REF!</v>
      </c>
      <c r="AC79" s="39" t="e">
        <f xml:space="preserve"> INDEX('Supino Feminino'!#REF!, 'Podium RAW'!Z79)</f>
        <v>#REF!</v>
      </c>
      <c r="AD79" s="1"/>
    </row>
    <row r="80" spans="1:30" x14ac:dyDescent="0.25">
      <c r="A80" s="35" t="e">
        <f xml:space="preserve"> INDEX('Supino Feminino'!#REF!,MATCH(9,'Supino Feminino'!#REF!,0))</f>
        <v>#REF!</v>
      </c>
      <c r="B80" s="13" t="e">
        <f xml:space="preserve"> MATCH(A80,'Supino Feminino'!#REF!,0)</f>
        <v>#REF!</v>
      </c>
      <c r="C80" s="13" t="e">
        <f xml:space="preserve"> INDEX('Supino Feminino'!#REF!,'Podium RAW'!B80)</f>
        <v>#REF!</v>
      </c>
      <c r="D80" s="13" t="e">
        <f>INDEX('Supino Feminino'!#REF!,'Podium RAW'!B80)</f>
        <v>#REF!</v>
      </c>
      <c r="E80" s="39" t="e">
        <f xml:space="preserve"> INDEX('Supino Feminino'!#REF!, 'Podium RAW'!B80)</f>
        <v>#REF!</v>
      </c>
      <c r="F80" s="1"/>
      <c r="G80" s="13" t="e">
        <f xml:space="preserve"> INDEX('Supino Feminino'!#REF!,MATCH(9,'Supino Feminino'!#REF!,0))</f>
        <v>#REF!</v>
      </c>
      <c r="H80" s="13" t="e">
        <f xml:space="preserve"> MATCH(G80,'Supino Feminino'!#REF!,0)</f>
        <v>#REF!</v>
      </c>
      <c r="I80" s="13" t="e">
        <f xml:space="preserve"> INDEX('Supino Feminino'!#REF!,'Podium RAW'!H80)</f>
        <v>#REF!</v>
      </c>
      <c r="J80" s="13" t="e">
        <f>INDEX('Supino Feminino'!#REF!,'Podium RAW'!H80)</f>
        <v>#REF!</v>
      </c>
      <c r="K80" s="39" t="e">
        <f xml:space="preserve"> INDEX('Supino Feminino'!#REF!, 'Podium RAW'!H80)</f>
        <v>#REF!</v>
      </c>
      <c r="L80" s="1"/>
      <c r="M80" s="13" t="e">
        <f xml:space="preserve"> INDEX('Supino Feminino'!#REF!,MATCH(9,'Supino Feminino'!#REF!,0))</f>
        <v>#REF!</v>
      </c>
      <c r="N80" s="13" t="e">
        <f xml:space="preserve"> MATCH(M80,'Supino Feminino'!#REF!,0)</f>
        <v>#REF!</v>
      </c>
      <c r="O80" s="13" t="e">
        <f xml:space="preserve"> INDEX('Supino Feminino'!#REF!,'Podium RAW'!N80)</f>
        <v>#REF!</v>
      </c>
      <c r="P80" s="13" t="e">
        <f>INDEX('Supino Feminino'!#REF!,'Podium RAW'!N80)</f>
        <v>#REF!</v>
      </c>
      <c r="Q80" s="39" t="e">
        <f xml:space="preserve"> INDEX('Supino Feminino'!#REF!, 'Podium RAW'!N80)</f>
        <v>#REF!</v>
      </c>
      <c r="R80" s="1"/>
      <c r="S80" s="13" t="e">
        <f xml:space="preserve"> INDEX('Supino Feminino'!#REF!,MATCH(9,'Supino Feminino'!#REF!,0))</f>
        <v>#REF!</v>
      </c>
      <c r="T80" s="13" t="e">
        <f xml:space="preserve"> MATCH(S80,'Supino Feminino'!#REF!,0)</f>
        <v>#REF!</v>
      </c>
      <c r="U80" s="13" t="e">
        <f xml:space="preserve"> INDEX('Supino Feminino'!#REF!,'Podium RAW'!T80)</f>
        <v>#REF!</v>
      </c>
      <c r="V80" s="13" t="e">
        <f>INDEX('Supino Feminino'!#REF!,'Podium RAW'!T80)</f>
        <v>#REF!</v>
      </c>
      <c r="W80" s="39" t="e">
        <f xml:space="preserve"> INDEX('Supino Feminino'!#REF!, 'Podium RAW'!T80)</f>
        <v>#REF!</v>
      </c>
      <c r="X80" s="1"/>
      <c r="Y80" s="13" t="e">
        <f xml:space="preserve"> INDEX('Supino Feminino'!#REF!,MATCH(9,'Supino Feminino'!#REF!,0))</f>
        <v>#REF!</v>
      </c>
      <c r="Z80" s="13" t="e">
        <f xml:space="preserve"> MATCH(Y80,'Supino Feminino'!#REF!,0)</f>
        <v>#REF!</v>
      </c>
      <c r="AA80" s="13" t="e">
        <f xml:space="preserve"> INDEX('Supino Feminino'!#REF!,'Podium RAW'!Z80)</f>
        <v>#REF!</v>
      </c>
      <c r="AB80" s="13" t="e">
        <f>INDEX('Supino Feminino'!#REF!,'Podium RAW'!Z80)</f>
        <v>#REF!</v>
      </c>
      <c r="AC80" s="39" t="e">
        <f xml:space="preserve"> INDEX('Supino Feminino'!#REF!, 'Podium RAW'!Z80)</f>
        <v>#REF!</v>
      </c>
      <c r="AD80" s="1"/>
    </row>
    <row r="81" spans="1:30" x14ac:dyDescent="0.25">
      <c r="A81" s="35" t="e">
        <f xml:space="preserve"> INDEX('Supino Feminino'!#REF!,MATCH(10,'Supino Feminino'!#REF!,0))</f>
        <v>#REF!</v>
      </c>
      <c r="B81" s="13" t="e">
        <f xml:space="preserve"> MATCH(A81,'Supino Feminino'!#REF!,0)</f>
        <v>#REF!</v>
      </c>
      <c r="C81" s="13" t="e">
        <f xml:space="preserve"> INDEX('Supino Feminino'!#REF!,'Podium RAW'!B81)</f>
        <v>#REF!</v>
      </c>
      <c r="D81" s="13" t="e">
        <f>INDEX('Supino Feminino'!#REF!,'Podium RAW'!B81)</f>
        <v>#REF!</v>
      </c>
      <c r="E81" s="39" t="e">
        <f xml:space="preserve"> INDEX('Supino Feminino'!#REF!, 'Podium RAW'!B81)</f>
        <v>#REF!</v>
      </c>
      <c r="F81" s="1"/>
      <c r="G81" s="13" t="e">
        <f xml:space="preserve"> INDEX('Supino Feminino'!#REF!,MATCH(10,'Supino Feminino'!#REF!,0))</f>
        <v>#REF!</v>
      </c>
      <c r="H81" s="13" t="e">
        <f xml:space="preserve"> MATCH(G81,'Supino Feminino'!#REF!,0)</f>
        <v>#REF!</v>
      </c>
      <c r="I81" s="13" t="e">
        <f xml:space="preserve"> INDEX('Supino Feminino'!#REF!,'Podium RAW'!H81)</f>
        <v>#REF!</v>
      </c>
      <c r="J81" s="13" t="e">
        <f>INDEX('Supino Feminino'!#REF!,'Podium RAW'!H81)</f>
        <v>#REF!</v>
      </c>
      <c r="K81" s="39" t="e">
        <f xml:space="preserve"> INDEX('Supino Feminino'!#REF!, 'Podium RAW'!H81)</f>
        <v>#REF!</v>
      </c>
      <c r="L81" s="1"/>
      <c r="M81" s="13" t="e">
        <f xml:space="preserve"> INDEX('Supino Feminino'!#REF!,MATCH(10,'Supino Feminino'!#REF!,0))</f>
        <v>#REF!</v>
      </c>
      <c r="N81" s="13" t="e">
        <f xml:space="preserve"> MATCH(M81,'Supino Feminino'!#REF!,0)</f>
        <v>#REF!</v>
      </c>
      <c r="O81" s="13" t="e">
        <f xml:space="preserve"> INDEX('Supino Feminino'!#REF!,'Podium RAW'!N81)</f>
        <v>#REF!</v>
      </c>
      <c r="P81" s="13" t="e">
        <f>INDEX('Supino Feminino'!#REF!,'Podium RAW'!N81)</f>
        <v>#REF!</v>
      </c>
      <c r="Q81" s="39" t="e">
        <f xml:space="preserve"> INDEX('Supino Feminino'!#REF!, 'Podium RAW'!N81)</f>
        <v>#REF!</v>
      </c>
      <c r="R81" s="1"/>
      <c r="S81" s="13" t="e">
        <f xml:space="preserve"> INDEX('Supino Feminino'!#REF!,MATCH(10,'Supino Feminino'!#REF!,0))</f>
        <v>#REF!</v>
      </c>
      <c r="T81" s="13" t="e">
        <f xml:space="preserve"> MATCH(S81,'Supino Feminino'!#REF!,0)</f>
        <v>#REF!</v>
      </c>
      <c r="U81" s="13" t="e">
        <f xml:space="preserve"> INDEX('Supino Feminino'!#REF!,'Podium RAW'!T81)</f>
        <v>#REF!</v>
      </c>
      <c r="V81" s="13" t="e">
        <f>INDEX('Supino Feminino'!#REF!,'Podium RAW'!T81)</f>
        <v>#REF!</v>
      </c>
      <c r="W81" s="39" t="e">
        <f xml:space="preserve"> INDEX('Supino Feminino'!#REF!, 'Podium RAW'!T81)</f>
        <v>#REF!</v>
      </c>
      <c r="X81" s="1"/>
      <c r="Y81" s="13" t="e">
        <f xml:space="preserve"> INDEX('Supino Feminino'!#REF!,MATCH(10,'Supino Feminino'!#REF!,0))</f>
        <v>#REF!</v>
      </c>
      <c r="Z81" s="13" t="e">
        <f xml:space="preserve"> MATCH(Y81,'Supino Feminino'!#REF!,0)</f>
        <v>#REF!</v>
      </c>
      <c r="AA81" s="13" t="e">
        <f xml:space="preserve"> INDEX('Supino Feminino'!#REF!,'Podium RAW'!Z81)</f>
        <v>#REF!</v>
      </c>
      <c r="AB81" s="13" t="e">
        <f>INDEX('Supino Feminino'!#REF!,'Podium RAW'!Z81)</f>
        <v>#REF!</v>
      </c>
      <c r="AC81" s="39" t="e">
        <f xml:space="preserve"> INDEX('Supino Feminino'!#REF!, 'Podium RAW'!Z81)</f>
        <v>#REF!</v>
      </c>
      <c r="AD81" s="1"/>
    </row>
    <row r="82" spans="1:30" x14ac:dyDescent="0.25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28.5" customHeight="1" x14ac:dyDescent="0.25">
      <c r="A84" s="70" t="s">
        <v>56</v>
      </c>
      <c r="B84" s="71"/>
      <c r="C84" s="71"/>
      <c r="D84" s="71"/>
      <c r="E84" s="1"/>
      <c r="F84" s="1"/>
      <c r="G84" s="70" t="s">
        <v>56</v>
      </c>
      <c r="H84" s="71"/>
      <c r="I84" s="71"/>
      <c r="J84" s="71"/>
      <c r="K84" s="1"/>
      <c r="L84" s="1"/>
      <c r="M84" s="70" t="s">
        <v>56</v>
      </c>
      <c r="N84" s="71"/>
      <c r="O84" s="71"/>
      <c r="P84" s="71"/>
      <c r="Q84" s="1"/>
      <c r="R84" s="1"/>
      <c r="S84" s="70" t="s">
        <v>56</v>
      </c>
      <c r="T84" s="71"/>
      <c r="U84" s="71"/>
      <c r="V84" s="71"/>
      <c r="W84" s="1"/>
      <c r="X84" s="1"/>
      <c r="Y84" s="70" t="s">
        <v>56</v>
      </c>
      <c r="Z84" s="71"/>
      <c r="AA84" s="71"/>
      <c r="AB84" s="71"/>
      <c r="AC84" s="1"/>
      <c r="AD84" s="1"/>
    </row>
    <row r="85" spans="1:30" ht="18.75" x14ac:dyDescent="0.25">
      <c r="A85" s="69" t="s">
        <v>13</v>
      </c>
      <c r="B85" s="68"/>
      <c r="C85" s="68"/>
      <c r="D85" s="68"/>
      <c r="E85" s="27"/>
      <c r="F85" s="1"/>
      <c r="G85" s="68" t="s">
        <v>22</v>
      </c>
      <c r="H85" s="68"/>
      <c r="I85" s="68"/>
      <c r="J85" s="68"/>
      <c r="K85" s="27"/>
      <c r="L85" s="1"/>
      <c r="M85" s="68" t="s">
        <v>23</v>
      </c>
      <c r="N85" s="68"/>
      <c r="O85" s="68"/>
      <c r="P85" s="68"/>
      <c r="Q85" s="27"/>
      <c r="R85" s="1"/>
      <c r="S85" s="68" t="s">
        <v>16</v>
      </c>
      <c r="T85" s="68"/>
      <c r="U85" s="68"/>
      <c r="V85" s="68"/>
      <c r="W85" s="27"/>
      <c r="X85" s="1"/>
      <c r="Y85" s="68" t="s">
        <v>24</v>
      </c>
      <c r="Z85" s="68"/>
      <c r="AA85" s="68"/>
      <c r="AB85" s="68"/>
      <c r="AC85" s="27"/>
      <c r="AD85" s="1"/>
    </row>
    <row r="86" spans="1:30" x14ac:dyDescent="0.25">
      <c r="A86" s="28" t="s">
        <v>28</v>
      </c>
      <c r="B86" s="8" t="s">
        <v>3</v>
      </c>
      <c r="C86" s="8" t="s">
        <v>6</v>
      </c>
      <c r="D86" s="8" t="s">
        <v>11</v>
      </c>
      <c r="E86" s="29"/>
      <c r="F86" s="1"/>
      <c r="G86" s="8" t="s">
        <v>28</v>
      </c>
      <c r="H86" s="8" t="s">
        <v>3</v>
      </c>
      <c r="I86" s="8" t="s">
        <v>6</v>
      </c>
      <c r="J86" s="8" t="s">
        <v>11</v>
      </c>
      <c r="K86" s="29"/>
      <c r="L86" s="1"/>
      <c r="M86" s="8" t="s">
        <v>28</v>
      </c>
      <c r="N86" s="8" t="s">
        <v>3</v>
      </c>
      <c r="O86" s="8" t="s">
        <v>6</v>
      </c>
      <c r="P86" s="8" t="s">
        <v>11</v>
      </c>
      <c r="Q86" s="29"/>
      <c r="R86" s="1"/>
      <c r="S86" s="8" t="s">
        <v>28</v>
      </c>
      <c r="T86" s="8" t="s">
        <v>3</v>
      </c>
      <c r="U86" s="8" t="s">
        <v>6</v>
      </c>
      <c r="V86" s="8" t="s">
        <v>11</v>
      </c>
      <c r="W86" s="29"/>
      <c r="X86" s="1"/>
      <c r="Y86" s="8" t="s">
        <v>28</v>
      </c>
      <c r="Z86" s="8" t="s">
        <v>3</v>
      </c>
      <c r="AA86" s="8" t="s">
        <v>6</v>
      </c>
      <c r="AB86" s="8" t="s">
        <v>11</v>
      </c>
      <c r="AC86" s="29"/>
      <c r="AD86" s="1"/>
    </row>
    <row r="87" spans="1:30" x14ac:dyDescent="0.25">
      <c r="A87" s="30" t="s">
        <v>29</v>
      </c>
      <c r="B87" s="13" t="str">
        <f xml:space="preserve"> INDEX(A99:A108, MATCH(D87,C99:C108,0))</f>
        <v>MARIANE ORIBKA</v>
      </c>
      <c r="C87" s="13" t="str">
        <f xml:space="preserve"> INDEX(D99:D108,MATCH(D87,C99:C108,0))</f>
        <v>SC</v>
      </c>
      <c r="D87" s="32">
        <f>(LARGE(C99:C108,1))</f>
        <v>55</v>
      </c>
      <c r="E87" s="31"/>
      <c r="F87" s="1"/>
      <c r="G87" s="30" t="s">
        <v>29</v>
      </c>
      <c r="H87" s="13" t="e">
        <f xml:space="preserve"> INDEX(G99:G108, MATCH(J87,I99:I108,0))</f>
        <v>#N/A</v>
      </c>
      <c r="I87" s="13" t="e">
        <f xml:space="preserve"> INDEX(J99:J108,MATCH(J87,I99:I108,0))</f>
        <v>#N/A</v>
      </c>
      <c r="J87" s="32" t="e">
        <f>(LARGE(I99:I108,1))</f>
        <v>#N/A</v>
      </c>
      <c r="K87" s="31"/>
      <c r="L87" s="1"/>
      <c r="M87" s="30" t="s">
        <v>29</v>
      </c>
      <c r="N87" s="13" t="e">
        <f xml:space="preserve"> INDEX(M99:M108, MATCH(P87,O99:O108,0))</f>
        <v>#N/A</v>
      </c>
      <c r="O87" s="13" t="e">
        <f xml:space="preserve"> INDEX(P99:P108,MATCH(P87,O99:O108,0))</f>
        <v>#N/A</v>
      </c>
      <c r="P87" s="32" t="e">
        <f>(LARGE(O99:O108,1))</f>
        <v>#N/A</v>
      </c>
      <c r="Q87" s="31"/>
      <c r="R87" s="1"/>
      <c r="S87" s="30" t="s">
        <v>29</v>
      </c>
      <c r="T87" s="13" t="str">
        <f xml:space="preserve"> INDEX(S99:S108, MATCH(V87,U99:U108,0))</f>
        <v>ANA ROSA CASTELLAIN</v>
      </c>
      <c r="U87" s="13" t="str">
        <f xml:space="preserve"> INDEX(V99:V108,MATCH(V87,U99:U108,0))</f>
        <v>SC</v>
      </c>
      <c r="V87" s="32">
        <f>(LARGE(U99:U108,1))</f>
        <v>122.5</v>
      </c>
      <c r="W87" s="31"/>
      <c r="X87" s="1"/>
      <c r="Y87" s="30" t="s">
        <v>29</v>
      </c>
      <c r="Z87" s="13" t="e">
        <f xml:space="preserve"> INDEX(Y99:Y108, MATCH(AB87,AA99:AA108,0))</f>
        <v>#N/A</v>
      </c>
      <c r="AA87" s="13" t="e">
        <f xml:space="preserve"> INDEX(AB99:AB108,MATCH(AB87,AA99:AA108,0))</f>
        <v>#N/A</v>
      </c>
      <c r="AB87" s="32" t="e">
        <f>(LARGE(AA99:AA108,1))</f>
        <v>#N/A</v>
      </c>
      <c r="AC87" s="31"/>
      <c r="AD87" s="1"/>
    </row>
    <row r="88" spans="1:30" x14ac:dyDescent="0.25">
      <c r="A88" s="33" t="s">
        <v>30</v>
      </c>
      <c r="B88" s="13" t="e">
        <f xml:space="preserve"> INDEX(A99:A108, MATCH(D88,C99:C108,0))</f>
        <v>#NUM!</v>
      </c>
      <c r="C88" s="13" t="e">
        <f xml:space="preserve"> INDEX(D99:D108,MATCH(D88,C99:C108,0))</f>
        <v>#NUM!</v>
      </c>
      <c r="D88" s="32" t="e">
        <f>(LARGE(C99:C108,2))</f>
        <v>#NUM!</v>
      </c>
      <c r="E88" s="31"/>
      <c r="F88" s="1"/>
      <c r="G88" s="33" t="s">
        <v>30</v>
      </c>
      <c r="H88" s="13" t="e">
        <f xml:space="preserve"> INDEX(G99:G108, MATCH(J88,I99:I108,0))</f>
        <v>#N/A</v>
      </c>
      <c r="I88" s="13" t="e">
        <f xml:space="preserve"> INDEX(J99:J108,MATCH(J88,I99:I108,0))</f>
        <v>#N/A</v>
      </c>
      <c r="J88" s="32" t="e">
        <f>(LARGE(I99:I108,2))</f>
        <v>#N/A</v>
      </c>
      <c r="K88" s="31"/>
      <c r="L88" s="1"/>
      <c r="M88" s="33" t="s">
        <v>30</v>
      </c>
      <c r="N88" s="13" t="e">
        <f xml:space="preserve"> INDEX(M99:M108, MATCH(P88,O99:O108,0))</f>
        <v>#N/A</v>
      </c>
      <c r="O88" s="13" t="e">
        <f xml:space="preserve"> INDEX(P99:P108,MATCH(P88,O99:O108,0))</f>
        <v>#N/A</v>
      </c>
      <c r="P88" s="32" t="e">
        <f>(LARGE(O99:O108,2))</f>
        <v>#N/A</v>
      </c>
      <c r="Q88" s="31"/>
      <c r="R88" s="1"/>
      <c r="S88" s="33" t="s">
        <v>30</v>
      </c>
      <c r="T88" s="13" t="str">
        <f xml:space="preserve"> INDEX(S99:S108, MATCH(V88,U99:U108,0))</f>
        <v>LAILA HOBI</v>
      </c>
      <c r="U88" s="13" t="str">
        <f xml:space="preserve"> INDEX(V99:V108,MATCH(V88,U99:U108,0))</f>
        <v>PR</v>
      </c>
      <c r="V88" s="32">
        <f>(LARGE(U99:U108,2))</f>
        <v>80</v>
      </c>
      <c r="W88" s="31"/>
      <c r="X88" s="1"/>
      <c r="Y88" s="33" t="s">
        <v>30</v>
      </c>
      <c r="Z88" s="13" t="e">
        <f xml:space="preserve"> INDEX(Y99:Y108, MATCH(AB88,AA99:AA108,0))</f>
        <v>#N/A</v>
      </c>
      <c r="AA88" s="13" t="e">
        <f xml:space="preserve"> INDEX(AB99:AB108,MATCH(AB88,AA99:AA108,0))</f>
        <v>#N/A</v>
      </c>
      <c r="AB88" s="32" t="e">
        <f>(LARGE(AA99:AA108,2))</f>
        <v>#N/A</v>
      </c>
      <c r="AC88" s="31"/>
      <c r="AD88" s="1"/>
    </row>
    <row r="89" spans="1:30" x14ac:dyDescent="0.25">
      <c r="A89" s="34" t="s">
        <v>31</v>
      </c>
      <c r="B89" s="13" t="e">
        <f xml:space="preserve"> INDEX(A99:A108, MATCH(D89,C99:C108,0))</f>
        <v>#NUM!</v>
      </c>
      <c r="C89" s="13" t="e">
        <f xml:space="preserve"> INDEX(D99:D108,MATCH(D89,C99:C108,0))</f>
        <v>#NUM!</v>
      </c>
      <c r="D89" s="32" t="e">
        <f>(LARGE(C99:C108,3))</f>
        <v>#NUM!</v>
      </c>
      <c r="E89" s="31"/>
      <c r="F89" s="1"/>
      <c r="G89" s="34" t="s">
        <v>31</v>
      </c>
      <c r="H89" s="13" t="e">
        <f xml:space="preserve"> INDEX(G99:G108, MATCH(J89,I99:I108,0))</f>
        <v>#N/A</v>
      </c>
      <c r="I89" s="13" t="e">
        <f xml:space="preserve"> INDEX(J99:J108,MATCH(J89,I99:I108,0))</f>
        <v>#N/A</v>
      </c>
      <c r="J89" s="32" t="e">
        <f>(LARGE(I99:I108,3))</f>
        <v>#N/A</v>
      </c>
      <c r="K89" s="31"/>
      <c r="L89" s="1"/>
      <c r="M89" s="34" t="s">
        <v>31</v>
      </c>
      <c r="N89" s="13" t="e">
        <f xml:space="preserve"> INDEX(M99:M108, MATCH(P89,O99:O108,0))</f>
        <v>#N/A</v>
      </c>
      <c r="O89" s="13" t="e">
        <f xml:space="preserve"> INDEX(P99:P108,MATCH(P89,O99:O108,0))</f>
        <v>#N/A</v>
      </c>
      <c r="P89" s="32" t="e">
        <f>(LARGE(O99:O108,3))</f>
        <v>#N/A</v>
      </c>
      <c r="Q89" s="31"/>
      <c r="R89" s="1"/>
      <c r="S89" s="34" t="s">
        <v>31</v>
      </c>
      <c r="T89" s="13" t="str">
        <f xml:space="preserve"> INDEX(S99:S108, MATCH(V89,U99:U108,0))</f>
        <v>LUCIANE DE OLIVEIRA PIVA</v>
      </c>
      <c r="U89" s="13" t="str">
        <f xml:space="preserve"> INDEX(V99:V108,MATCH(V89,U99:U108,0))</f>
        <v>SC</v>
      </c>
      <c r="V89" s="32">
        <f>(LARGE(U99:U108,3))</f>
        <v>50</v>
      </c>
      <c r="W89" s="31"/>
      <c r="X89" s="1"/>
      <c r="Y89" s="34" t="s">
        <v>31</v>
      </c>
      <c r="Z89" s="13" t="e">
        <f xml:space="preserve"> INDEX(Y99:Y108, MATCH(AB89,AA99:AA108,0))</f>
        <v>#N/A</v>
      </c>
      <c r="AA89" s="13" t="e">
        <f xml:space="preserve"> INDEX(AB99:AB108,MATCH(AB89,AA99:AA108,0))</f>
        <v>#N/A</v>
      </c>
      <c r="AB89" s="32" t="e">
        <f>(LARGE(AA99:AA108,3))</f>
        <v>#N/A</v>
      </c>
      <c r="AC89" s="31"/>
      <c r="AD89" s="1"/>
    </row>
    <row r="90" spans="1:30" x14ac:dyDescent="0.25">
      <c r="A90" s="35" t="s">
        <v>32</v>
      </c>
      <c r="B90" s="13" t="e">
        <f xml:space="preserve"> INDEX(A99:A108, MATCH(D90,C99:C108,0))</f>
        <v>#NUM!</v>
      </c>
      <c r="C90" s="13" t="e">
        <f xml:space="preserve"> INDEX(D99:D108,MATCH(D90,C99:C108,0))</f>
        <v>#NUM!</v>
      </c>
      <c r="D90" s="32" t="e">
        <f>(LARGE(C99:C108,4))</f>
        <v>#NUM!</v>
      </c>
      <c r="E90" s="31"/>
      <c r="F90" s="1"/>
      <c r="G90" s="13" t="s">
        <v>32</v>
      </c>
      <c r="H90" s="13" t="e">
        <f xml:space="preserve"> INDEX(G99:G108, MATCH(J90,I99:I108,0))</f>
        <v>#N/A</v>
      </c>
      <c r="I90" s="13" t="e">
        <f xml:space="preserve"> INDEX(J99:J108,MATCH(J90,I99:I108,0))</f>
        <v>#N/A</v>
      </c>
      <c r="J90" s="32" t="e">
        <f>(LARGE(I99:I108,4))</f>
        <v>#N/A</v>
      </c>
      <c r="K90" s="31"/>
      <c r="L90" s="1"/>
      <c r="M90" s="13" t="s">
        <v>32</v>
      </c>
      <c r="N90" s="13" t="e">
        <f xml:space="preserve"> INDEX(M99:M108, MATCH(P90,O99:O108,0))</f>
        <v>#N/A</v>
      </c>
      <c r="O90" s="13" t="e">
        <f xml:space="preserve"> INDEX(P99:P108,MATCH(P90,O99:O108,0))</f>
        <v>#N/A</v>
      </c>
      <c r="P90" s="32" t="e">
        <f>(LARGE(O99:O108,4))</f>
        <v>#N/A</v>
      </c>
      <c r="Q90" s="31"/>
      <c r="R90" s="1"/>
      <c r="S90" s="13" t="s">
        <v>32</v>
      </c>
      <c r="T90" s="13" t="e">
        <f xml:space="preserve"> INDEX(S99:S108, MATCH(V90,U99:U108,0))</f>
        <v>#NUM!</v>
      </c>
      <c r="U90" s="13" t="e">
        <f xml:space="preserve"> INDEX(V99:V108,MATCH(V90,U99:U108,0))</f>
        <v>#NUM!</v>
      </c>
      <c r="V90" s="32" t="e">
        <f>(LARGE(U99:U108,4))</f>
        <v>#NUM!</v>
      </c>
      <c r="W90" s="31"/>
      <c r="X90" s="1"/>
      <c r="Y90" s="13" t="s">
        <v>32</v>
      </c>
      <c r="Z90" s="13" t="e">
        <f xml:space="preserve"> INDEX(Y99:Y108, MATCH(AB90,AA99:AA108,0))</f>
        <v>#N/A</v>
      </c>
      <c r="AA90" s="13" t="e">
        <f xml:space="preserve"> INDEX(AB99:AB108,MATCH(AB90,AA99:AA108,0))</f>
        <v>#N/A</v>
      </c>
      <c r="AB90" s="32" t="e">
        <f>(LARGE(AA99:AA108,4))</f>
        <v>#N/A</v>
      </c>
      <c r="AC90" s="31"/>
      <c r="AD90" s="1"/>
    </row>
    <row r="91" spans="1:30" x14ac:dyDescent="0.25">
      <c r="A91" s="35" t="s">
        <v>33</v>
      </c>
      <c r="B91" s="13" t="e">
        <f xml:space="preserve"> INDEX(A99:A108, MATCH(D91,C99:C108,0))</f>
        <v>#NUM!</v>
      </c>
      <c r="C91" s="13" t="e">
        <f xml:space="preserve"> INDEX(D99:D108,MATCH(D91,C99:C108,0))</f>
        <v>#NUM!</v>
      </c>
      <c r="D91" s="32" t="e">
        <f>(LARGE(C99:C108,5))</f>
        <v>#NUM!</v>
      </c>
      <c r="E91" s="31"/>
      <c r="F91" s="1"/>
      <c r="G91" s="13" t="s">
        <v>33</v>
      </c>
      <c r="H91" s="13" t="e">
        <f xml:space="preserve"> INDEX(G99:G108, MATCH(J91,I99:I108,0))</f>
        <v>#N/A</v>
      </c>
      <c r="I91" s="13" t="e">
        <f xml:space="preserve"> INDEX(J99:J108,MATCH(J91,I99:I108,0))</f>
        <v>#N/A</v>
      </c>
      <c r="J91" s="32" t="e">
        <f>(LARGE(I99:I108,5))</f>
        <v>#N/A</v>
      </c>
      <c r="K91" s="31"/>
      <c r="L91" s="1"/>
      <c r="M91" s="13" t="s">
        <v>33</v>
      </c>
      <c r="N91" s="13" t="e">
        <f xml:space="preserve"> INDEX(M99:M108, MATCH(P91,O99:O108,0))</f>
        <v>#N/A</v>
      </c>
      <c r="O91" s="13" t="e">
        <f xml:space="preserve"> INDEX(P99:P108,MATCH(P91,O99:O108,0))</f>
        <v>#N/A</v>
      </c>
      <c r="P91" s="32" t="e">
        <f>(LARGE(O99:O108,5))</f>
        <v>#N/A</v>
      </c>
      <c r="Q91" s="31"/>
      <c r="R91" s="1"/>
      <c r="S91" s="13" t="s">
        <v>33</v>
      </c>
      <c r="T91" s="13" t="e">
        <f xml:space="preserve"> INDEX(S99:S108, MATCH(V91,U99:U108,0))</f>
        <v>#NUM!</v>
      </c>
      <c r="U91" s="13" t="e">
        <f xml:space="preserve"> INDEX(V99:V108,MATCH(V91,U99:U108,0))</f>
        <v>#NUM!</v>
      </c>
      <c r="V91" s="32" t="e">
        <f>(LARGE(U99:U108,5))</f>
        <v>#NUM!</v>
      </c>
      <c r="W91" s="31"/>
      <c r="X91" s="1"/>
      <c r="Y91" s="13" t="s">
        <v>33</v>
      </c>
      <c r="Z91" s="13" t="e">
        <f xml:space="preserve"> INDEX(Y99:Y108, MATCH(AB91,AA99:AA108,0))</f>
        <v>#N/A</v>
      </c>
      <c r="AA91" s="13" t="e">
        <f xml:space="preserve"> INDEX(AB99:AB108,MATCH(AB91,AA99:AA108,0))</f>
        <v>#N/A</v>
      </c>
      <c r="AB91" s="32" t="e">
        <f>(LARGE(AA99:AA108,5))</f>
        <v>#N/A</v>
      </c>
      <c r="AC91" s="31"/>
      <c r="AD91" s="1"/>
    </row>
    <row r="92" spans="1:30" x14ac:dyDescent="0.25">
      <c r="A92" s="35" t="s">
        <v>34</v>
      </c>
      <c r="B92" s="13" t="e">
        <f xml:space="preserve"> INDEX(A99:A108, MATCH(D92,C99:C108,0))</f>
        <v>#NUM!</v>
      </c>
      <c r="C92" s="13" t="e">
        <f xml:space="preserve"> INDEX(D99:D108,MATCH(D92,C99:C108,0))</f>
        <v>#NUM!</v>
      </c>
      <c r="D92" s="32" t="e">
        <f>(LARGE(C99:C108,6))</f>
        <v>#NUM!</v>
      </c>
      <c r="E92" s="31"/>
      <c r="F92" s="1"/>
      <c r="G92" s="13" t="s">
        <v>34</v>
      </c>
      <c r="H92" s="13" t="e">
        <f xml:space="preserve"> INDEX(G99:G108, MATCH(J92,I99:I108,0))</f>
        <v>#N/A</v>
      </c>
      <c r="I92" s="13" t="e">
        <f xml:space="preserve"> INDEX(J99:J108,MATCH(J92,I99:I108,0))</f>
        <v>#N/A</v>
      </c>
      <c r="J92" s="32" t="e">
        <f>(LARGE(I99:I108,6))</f>
        <v>#N/A</v>
      </c>
      <c r="K92" s="31"/>
      <c r="L92" s="1"/>
      <c r="M92" s="13" t="s">
        <v>34</v>
      </c>
      <c r="N92" s="13" t="e">
        <f xml:space="preserve"> INDEX(M99:M108, MATCH(P92,O99:O108,0))</f>
        <v>#N/A</v>
      </c>
      <c r="O92" s="13" t="e">
        <f xml:space="preserve"> INDEX(P99:P108,MATCH(P92,O99:O108,0))</f>
        <v>#N/A</v>
      </c>
      <c r="P92" s="32" t="e">
        <f>(LARGE(O99:O108,6))</f>
        <v>#N/A</v>
      </c>
      <c r="Q92" s="31"/>
      <c r="R92" s="1"/>
      <c r="S92" s="13" t="s">
        <v>34</v>
      </c>
      <c r="T92" s="13" t="e">
        <f xml:space="preserve"> INDEX(S99:S108, MATCH(V92,U99:U108,0))</f>
        <v>#NUM!</v>
      </c>
      <c r="U92" s="13" t="e">
        <f xml:space="preserve"> INDEX(V99:V108,MATCH(V92,U99:U108,0))</f>
        <v>#NUM!</v>
      </c>
      <c r="V92" s="32" t="e">
        <f>(LARGE(U99:U108,6))</f>
        <v>#NUM!</v>
      </c>
      <c r="W92" s="31"/>
      <c r="X92" s="1"/>
      <c r="Y92" s="13" t="s">
        <v>34</v>
      </c>
      <c r="Z92" s="13" t="e">
        <f xml:space="preserve"> INDEX(Y99:Y108, MATCH(AB92,AA99:AA108,0))</f>
        <v>#N/A</v>
      </c>
      <c r="AA92" s="13" t="e">
        <f xml:space="preserve"> INDEX(AB99:AB108,MATCH(AB92,AA99:AA108,0))</f>
        <v>#N/A</v>
      </c>
      <c r="AB92" s="32" t="e">
        <f>(LARGE(AA99:AA108,6))</f>
        <v>#N/A</v>
      </c>
      <c r="AC92" s="31"/>
      <c r="AD92" s="1"/>
    </row>
    <row r="93" spans="1:30" x14ac:dyDescent="0.25">
      <c r="A93" s="35" t="s">
        <v>35</v>
      </c>
      <c r="B93" s="13" t="e">
        <f xml:space="preserve"> INDEX(A99:A108, MATCH(D93,C99:C108,0))</f>
        <v>#NUM!</v>
      </c>
      <c r="C93" s="13" t="e">
        <f xml:space="preserve"> INDEX(D99:D108,MATCH(D93,C99:C108,0))</f>
        <v>#NUM!</v>
      </c>
      <c r="D93" s="32" t="e">
        <f>(LARGE(C99:C108,7))</f>
        <v>#NUM!</v>
      </c>
      <c r="E93" s="31"/>
      <c r="F93" s="1"/>
      <c r="G93" s="13" t="s">
        <v>35</v>
      </c>
      <c r="H93" s="13" t="e">
        <f xml:space="preserve"> INDEX(G99:G108, MATCH(J93,I99:I108,0))</f>
        <v>#N/A</v>
      </c>
      <c r="I93" s="13" t="e">
        <f xml:space="preserve"> INDEX(J99:J108,MATCH(J93,I99:I108,0))</f>
        <v>#N/A</v>
      </c>
      <c r="J93" s="32" t="e">
        <f>(LARGE(I99:I108,7))</f>
        <v>#N/A</v>
      </c>
      <c r="K93" s="31"/>
      <c r="L93" s="1"/>
      <c r="M93" s="13" t="s">
        <v>35</v>
      </c>
      <c r="N93" s="13" t="e">
        <f xml:space="preserve"> INDEX(M99:M108, MATCH(P93,O99:O108,0))</f>
        <v>#N/A</v>
      </c>
      <c r="O93" s="13" t="e">
        <f xml:space="preserve"> INDEX(P99:P108,MATCH(P93,O99:O108,0))</f>
        <v>#N/A</v>
      </c>
      <c r="P93" s="32" t="e">
        <f>(LARGE(O99:O108,7))</f>
        <v>#N/A</v>
      </c>
      <c r="Q93" s="31"/>
      <c r="R93" s="1"/>
      <c r="S93" s="13" t="s">
        <v>35</v>
      </c>
      <c r="T93" s="13" t="e">
        <f xml:space="preserve"> INDEX(S99:S108, MATCH(V93,U99:U108,0))</f>
        <v>#NUM!</v>
      </c>
      <c r="U93" s="13" t="e">
        <f xml:space="preserve"> INDEX(V99:V108,MATCH(V93,U99:U108,0))</f>
        <v>#NUM!</v>
      </c>
      <c r="V93" s="32" t="e">
        <f>(LARGE(U99:U108,7))</f>
        <v>#NUM!</v>
      </c>
      <c r="W93" s="31"/>
      <c r="X93" s="1"/>
      <c r="Y93" s="13" t="s">
        <v>35</v>
      </c>
      <c r="Z93" s="13" t="e">
        <f xml:space="preserve"> INDEX(Y99:Y108, MATCH(AB93,AA99:AA108,0))</f>
        <v>#N/A</v>
      </c>
      <c r="AA93" s="13" t="e">
        <f xml:space="preserve"> INDEX(AB99:AB108,MATCH(AB93,AA99:AA108,0))</f>
        <v>#N/A</v>
      </c>
      <c r="AB93" s="32" t="e">
        <f>(LARGE(AA99:AA108,7))</f>
        <v>#N/A</v>
      </c>
      <c r="AC93" s="31"/>
      <c r="AD93" s="1"/>
    </row>
    <row r="94" spans="1:30" x14ac:dyDescent="0.25">
      <c r="A94" s="35" t="s">
        <v>36</v>
      </c>
      <c r="B94" s="13" t="e">
        <f xml:space="preserve"> INDEX(A99:A108, MATCH(D94,C99:C108,0))</f>
        <v>#NUM!</v>
      </c>
      <c r="C94" s="13" t="e">
        <f xml:space="preserve"> INDEX(D99:D108,MATCH(D94,C99:C108,0))</f>
        <v>#NUM!</v>
      </c>
      <c r="D94" s="32" t="e">
        <f>(LARGE(C99:C108,8))</f>
        <v>#NUM!</v>
      </c>
      <c r="E94" s="31"/>
      <c r="F94" s="1"/>
      <c r="G94" s="13" t="s">
        <v>36</v>
      </c>
      <c r="H94" s="13" t="e">
        <f xml:space="preserve"> INDEX(G99:G108, MATCH(J94,I99:I108,0))</f>
        <v>#N/A</v>
      </c>
      <c r="I94" s="13" t="e">
        <f xml:space="preserve"> INDEX(J99:J108,MATCH(J94,I99:I108,0))</f>
        <v>#N/A</v>
      </c>
      <c r="J94" s="32" t="e">
        <f>(LARGE(I99:I108,8))</f>
        <v>#N/A</v>
      </c>
      <c r="K94" s="31"/>
      <c r="L94" s="1"/>
      <c r="M94" s="13" t="s">
        <v>36</v>
      </c>
      <c r="N94" s="13" t="e">
        <f xml:space="preserve"> INDEX(M99:M108, MATCH(P94,O99:O108,0))</f>
        <v>#N/A</v>
      </c>
      <c r="O94" s="13" t="e">
        <f xml:space="preserve"> INDEX(P99:P108,MATCH(P94,O99:O108,0))</f>
        <v>#N/A</v>
      </c>
      <c r="P94" s="32" t="e">
        <f>(LARGE(O99:O108,8))</f>
        <v>#N/A</v>
      </c>
      <c r="Q94" s="31"/>
      <c r="R94" s="1"/>
      <c r="S94" s="13" t="s">
        <v>36</v>
      </c>
      <c r="T94" s="13" t="e">
        <f xml:space="preserve"> INDEX(S99:S108, MATCH(V94,U99:U108,0))</f>
        <v>#NUM!</v>
      </c>
      <c r="U94" s="13" t="e">
        <f xml:space="preserve"> INDEX(V99:V108,MATCH(V94,U99:U108,0))</f>
        <v>#NUM!</v>
      </c>
      <c r="V94" s="32" t="e">
        <f>(LARGE(U99:U108,8))</f>
        <v>#NUM!</v>
      </c>
      <c r="W94" s="31"/>
      <c r="X94" s="1"/>
      <c r="Y94" s="13" t="s">
        <v>36</v>
      </c>
      <c r="Z94" s="13" t="e">
        <f xml:space="preserve"> INDEX(Y99:Y108, MATCH(AB94,AA99:AA108,0))</f>
        <v>#N/A</v>
      </c>
      <c r="AA94" s="13" t="e">
        <f xml:space="preserve"> INDEX(AB99:AB108,MATCH(AB94,AA99:AA108,0))</f>
        <v>#N/A</v>
      </c>
      <c r="AB94" s="32" t="e">
        <f>(LARGE(AA99:AA108,8))</f>
        <v>#N/A</v>
      </c>
      <c r="AC94" s="31"/>
      <c r="AD94" s="1"/>
    </row>
    <row r="95" spans="1:30" x14ac:dyDescent="0.25">
      <c r="A95" s="35" t="s">
        <v>37</v>
      </c>
      <c r="B95" s="13" t="e">
        <f xml:space="preserve"> INDEX(A99:A108, MATCH(D95,C99:C108,0))</f>
        <v>#NUM!</v>
      </c>
      <c r="C95" s="13" t="e">
        <f xml:space="preserve"> INDEX(D99:D108,MATCH(D95,C99:C108,0))</f>
        <v>#NUM!</v>
      </c>
      <c r="D95" s="32" t="e">
        <f>(LARGE(C99:C108,9))</f>
        <v>#NUM!</v>
      </c>
      <c r="E95" s="31"/>
      <c r="F95" s="1"/>
      <c r="G95" s="13" t="s">
        <v>37</v>
      </c>
      <c r="H95" s="13" t="e">
        <f xml:space="preserve"> INDEX(G99:G108, MATCH(J95,I99:I108,0))</f>
        <v>#N/A</v>
      </c>
      <c r="I95" s="13" t="e">
        <f xml:space="preserve"> INDEX(J99:J108,MATCH(J95,I99:I108,0))</f>
        <v>#N/A</v>
      </c>
      <c r="J95" s="32" t="e">
        <f>(LARGE(I99:I108,9))</f>
        <v>#N/A</v>
      </c>
      <c r="K95" s="31"/>
      <c r="L95" s="1"/>
      <c r="M95" s="13" t="s">
        <v>37</v>
      </c>
      <c r="N95" s="13" t="e">
        <f xml:space="preserve"> INDEX(M99:M108, MATCH(P95,O99:O108,0))</f>
        <v>#N/A</v>
      </c>
      <c r="O95" s="13" t="e">
        <f xml:space="preserve"> INDEX(P99:P108,MATCH(P95,O99:O108,0))</f>
        <v>#N/A</v>
      </c>
      <c r="P95" s="32" t="e">
        <f>(LARGE(O99:O108,9))</f>
        <v>#N/A</v>
      </c>
      <c r="Q95" s="31"/>
      <c r="R95" s="1"/>
      <c r="S95" s="13" t="s">
        <v>37</v>
      </c>
      <c r="T95" s="13" t="e">
        <f xml:space="preserve"> INDEX(S99:S108, MATCH(V95,U99:U108,0))</f>
        <v>#NUM!</v>
      </c>
      <c r="U95" s="13" t="e">
        <f xml:space="preserve"> INDEX(V99:V108,MATCH(V95,U99:U108,0))</f>
        <v>#NUM!</v>
      </c>
      <c r="V95" s="32" t="e">
        <f>(LARGE(U99:U108,9))</f>
        <v>#NUM!</v>
      </c>
      <c r="W95" s="31"/>
      <c r="X95" s="1"/>
      <c r="Y95" s="13" t="s">
        <v>37</v>
      </c>
      <c r="Z95" s="13" t="e">
        <f xml:space="preserve"> INDEX(Y99:Y108, MATCH(AB95,AA99:AA108,0))</f>
        <v>#N/A</v>
      </c>
      <c r="AA95" s="13" t="e">
        <f xml:space="preserve"> INDEX(AB99:AB108,MATCH(AB95,AA99:AA108,0))</f>
        <v>#N/A</v>
      </c>
      <c r="AB95" s="32" t="e">
        <f>(LARGE(AA99:AA108,9))</f>
        <v>#N/A</v>
      </c>
      <c r="AC95" s="31"/>
      <c r="AD95" s="1"/>
    </row>
    <row r="96" spans="1:30" x14ac:dyDescent="0.25">
      <c r="A96" s="35" t="s">
        <v>38</v>
      </c>
      <c r="B96" s="13" t="e">
        <f xml:space="preserve"> INDEX(A99:A108, MATCH(D96,C99:C108,0))</f>
        <v>#NUM!</v>
      </c>
      <c r="C96" s="13" t="e">
        <f xml:space="preserve"> INDEX(D99:D108,MATCH(D96,C99:C108,0))</f>
        <v>#NUM!</v>
      </c>
      <c r="D96" s="32" t="e">
        <f>(LARGE(C99:C108,10))</f>
        <v>#NUM!</v>
      </c>
      <c r="E96" s="31"/>
      <c r="F96" s="1"/>
      <c r="G96" s="13" t="s">
        <v>38</v>
      </c>
      <c r="H96" s="13" t="e">
        <f xml:space="preserve"> INDEX(G99:G108, MATCH(J96,I99:I108,0))</f>
        <v>#N/A</v>
      </c>
      <c r="I96" s="13" t="e">
        <f xml:space="preserve"> INDEX(J99:J108,MATCH(J96,I99:I108,0))</f>
        <v>#N/A</v>
      </c>
      <c r="J96" s="32" t="e">
        <f>(LARGE(I99:I108,10))</f>
        <v>#N/A</v>
      </c>
      <c r="K96" s="31"/>
      <c r="L96" s="1"/>
      <c r="M96" s="13" t="s">
        <v>38</v>
      </c>
      <c r="N96" s="13" t="e">
        <f xml:space="preserve"> INDEX(M99:M108, MATCH(P96,O99:O108,0))</f>
        <v>#N/A</v>
      </c>
      <c r="O96" s="13" t="e">
        <f xml:space="preserve"> INDEX(P99:P108,MATCH(P96,O99:O108,0))</f>
        <v>#N/A</v>
      </c>
      <c r="P96" s="32" t="e">
        <f>(LARGE(O99:O108,10))</f>
        <v>#N/A</v>
      </c>
      <c r="Q96" s="31"/>
      <c r="R96" s="1"/>
      <c r="S96" s="13" t="s">
        <v>38</v>
      </c>
      <c r="T96" s="13" t="e">
        <f xml:space="preserve"> INDEX(S99:S108, MATCH(V96,U99:U108,0))</f>
        <v>#NUM!</v>
      </c>
      <c r="U96" s="13" t="e">
        <f xml:space="preserve"> INDEX(V99:V108,MATCH(V96,U99:U108,0))</f>
        <v>#NUM!</v>
      </c>
      <c r="V96" s="32" t="e">
        <f>(LARGE(U99:U108,10))</f>
        <v>#NUM!</v>
      </c>
      <c r="W96" s="31"/>
      <c r="X96" s="1"/>
      <c r="Y96" s="13" t="s">
        <v>38</v>
      </c>
      <c r="Z96" s="13" t="e">
        <f xml:space="preserve"> INDEX(Y99:Y108, MATCH(AB96,AA99:AA108,0))</f>
        <v>#N/A</v>
      </c>
      <c r="AA96" s="13" t="e">
        <f xml:space="preserve"> INDEX(AB99:AB108,MATCH(AB96,AA99:AA108,0))</f>
        <v>#N/A</v>
      </c>
      <c r="AB96" s="32" t="e">
        <f>(LARGE(AA99:AA108,10))</f>
        <v>#N/A</v>
      </c>
      <c r="AC96" s="31"/>
      <c r="AD96" s="1"/>
    </row>
    <row r="97" spans="1:30" x14ac:dyDescent="0.25">
      <c r="A97" s="36"/>
      <c r="B97" s="6"/>
      <c r="C97" s="6"/>
      <c r="D97" s="1"/>
      <c r="E97" s="1"/>
      <c r="F97" s="1"/>
      <c r="G97" s="6"/>
      <c r="H97" s="6"/>
      <c r="I97" s="6"/>
      <c r="J97" s="1"/>
      <c r="K97" s="1"/>
      <c r="L97" s="1"/>
      <c r="M97" s="6"/>
      <c r="N97" s="6"/>
      <c r="O97" s="6"/>
      <c r="P97" s="1"/>
      <c r="Q97" s="1"/>
      <c r="R97" s="1"/>
      <c r="S97" s="6"/>
      <c r="T97" s="6"/>
      <c r="U97" s="6"/>
      <c r="V97" s="1"/>
      <c r="W97" s="1"/>
      <c r="X97" s="1"/>
      <c r="Y97" s="6"/>
      <c r="Z97" s="6"/>
      <c r="AA97" s="6"/>
      <c r="AB97" s="1"/>
      <c r="AC97" s="1"/>
      <c r="AD97" s="1"/>
    </row>
    <row r="98" spans="1:30" x14ac:dyDescent="0.25">
      <c r="A98" s="37" t="s">
        <v>39</v>
      </c>
      <c r="B98" s="38" t="s">
        <v>40</v>
      </c>
      <c r="C98" s="38" t="s">
        <v>11</v>
      </c>
      <c r="D98" s="38" t="s">
        <v>6</v>
      </c>
      <c r="E98" s="38" t="s">
        <v>12</v>
      </c>
      <c r="F98" s="1"/>
      <c r="G98" s="38" t="s">
        <v>41</v>
      </c>
      <c r="H98" s="38" t="s">
        <v>40</v>
      </c>
      <c r="I98" s="38" t="s">
        <v>11</v>
      </c>
      <c r="J98" s="38" t="s">
        <v>6</v>
      </c>
      <c r="K98" s="38" t="s">
        <v>12</v>
      </c>
      <c r="L98" s="1"/>
      <c r="M98" s="38" t="s">
        <v>42</v>
      </c>
      <c r="N98" s="38" t="s">
        <v>40</v>
      </c>
      <c r="O98" s="38" t="s">
        <v>11</v>
      </c>
      <c r="P98" s="38" t="s">
        <v>6</v>
      </c>
      <c r="Q98" s="38" t="s">
        <v>12</v>
      </c>
      <c r="R98" s="1"/>
      <c r="S98" s="38" t="s">
        <v>43</v>
      </c>
      <c r="T98" s="38" t="s">
        <v>40</v>
      </c>
      <c r="U98" s="38" t="s">
        <v>11</v>
      </c>
      <c r="V98" s="38" t="s">
        <v>6</v>
      </c>
      <c r="W98" s="38" t="s">
        <v>12</v>
      </c>
      <c r="X98" s="1"/>
      <c r="Y98" s="38" t="s">
        <v>44</v>
      </c>
      <c r="Z98" s="38" t="s">
        <v>40</v>
      </c>
      <c r="AA98" s="38" t="s">
        <v>11</v>
      </c>
      <c r="AB98" s="38" t="s">
        <v>6</v>
      </c>
      <c r="AC98" s="38" t="s">
        <v>12</v>
      </c>
      <c r="AD98" s="1"/>
    </row>
    <row r="99" spans="1:30" x14ac:dyDescent="0.25">
      <c r="A99" s="35" t="str">
        <f xml:space="preserve"> INDEX('Supino Feminino'!$B$16:$B$19,MATCH(1,'Supino Feminino'!$M$16:$M$19,0))</f>
        <v>MARIANE ORIBKA</v>
      </c>
      <c r="B99" s="13">
        <f xml:space="preserve"> MATCH(A99,'Supino Feminino'!$B$16:$B$19,0)</f>
        <v>1</v>
      </c>
      <c r="C99" s="13">
        <f xml:space="preserve"> INDEX('Supino Feminino'!$J$16:$J$19,'Podium RAW'!B99)</f>
        <v>55</v>
      </c>
      <c r="D99" s="13" t="str">
        <f>INDEX('Supino Feminino'!$E$16:$E$19,'Podium RAW'!B99)</f>
        <v>SC</v>
      </c>
      <c r="E99" s="39">
        <f xml:space="preserve"> INDEX('Supino Feminino'!$K$16:$K$19, 'Podium RAW'!B99)</f>
        <v>445.19700078468651</v>
      </c>
      <c r="F99" s="1"/>
      <c r="G99" s="13" t="e">
        <f xml:space="preserve"> INDEX('Supino Feminino'!$B$16:$B$19,MATCH(1,'Supino Feminino'!$N$16:$N$19,0))</f>
        <v>#N/A</v>
      </c>
      <c r="H99" s="13" t="e">
        <f xml:space="preserve"> MATCH(G99,'Supino Feminino'!$B$16:$B$19,0)</f>
        <v>#N/A</v>
      </c>
      <c r="I99" s="13" t="e">
        <f xml:space="preserve"> INDEX('Supino Feminino'!$J$16:$J$19,'Podium RAW'!H99)</f>
        <v>#N/A</v>
      </c>
      <c r="J99" s="13" t="e">
        <f>INDEX('Supino Feminino'!$E$16:$E$19,'Podium RAW'!H99)</f>
        <v>#N/A</v>
      </c>
      <c r="K99" s="39" t="e">
        <f xml:space="preserve"> INDEX('Supino Feminino'!$K$16:$K$19, 'Podium RAW'!H99)</f>
        <v>#N/A</v>
      </c>
      <c r="L99" s="1"/>
      <c r="M99" s="13" t="e">
        <f xml:space="preserve"> INDEX('Supino Feminino'!$B$16:$B$19,MATCH(1,'Supino Feminino'!$O$16:$O$19,0))</f>
        <v>#N/A</v>
      </c>
      <c r="N99" s="13" t="e">
        <f xml:space="preserve"> MATCH(M99,'Supino Feminino'!$B$16:$B$19,0)</f>
        <v>#N/A</v>
      </c>
      <c r="O99" s="13" t="e">
        <f xml:space="preserve"> INDEX('Supino Feminino'!$J$16:$J$19,'Podium RAW'!N99)</f>
        <v>#N/A</v>
      </c>
      <c r="P99" s="13" t="e">
        <f>INDEX('Supino Feminino'!$E$16:$E$19,'Podium RAW'!N99)</f>
        <v>#N/A</v>
      </c>
      <c r="Q99" s="39" t="e">
        <f xml:space="preserve"> INDEX('Supino Feminino'!$K$16:$K$19, 'Podium RAW'!N99)</f>
        <v>#N/A</v>
      </c>
      <c r="R99" s="1"/>
      <c r="S99" s="13" t="str">
        <f xml:space="preserve"> INDEX('Supino Feminino'!$B$16:$B$19,MATCH(1,'Supino Feminino'!$P$16:$P$19,0))</f>
        <v>ANA ROSA CASTELLAIN</v>
      </c>
      <c r="T99" s="13">
        <f xml:space="preserve"> MATCH(S99,'Supino Feminino'!$B$16:$B$19,0)</f>
        <v>2</v>
      </c>
      <c r="U99" s="13">
        <f xml:space="preserve"> INDEX('Supino Feminino'!$J$16:$J$19,'Podium RAW'!T99)</f>
        <v>122.5</v>
      </c>
      <c r="V99" s="13" t="str">
        <f>INDEX('Supino Feminino'!$E$16:$E$19,'Podium RAW'!T99)</f>
        <v>SC</v>
      </c>
      <c r="W99" s="39">
        <f xml:space="preserve"> INDEX('Supino Feminino'!$K$16:$K$19, 'Podium RAW'!T99)</f>
        <v>909.33011927747725</v>
      </c>
      <c r="X99" s="1"/>
      <c r="Y99" s="13" t="e">
        <f xml:space="preserve"> INDEX('Supino Feminino'!$B$16:$B$19,MATCH(1,'Supino Feminino'!$Q$16:$Q$19,0))</f>
        <v>#N/A</v>
      </c>
      <c r="Z99" s="13" t="e">
        <f xml:space="preserve"> MATCH(Y99,'Supino Feminino'!$B$16:$B$19,0)</f>
        <v>#N/A</v>
      </c>
      <c r="AA99" s="13" t="e">
        <f xml:space="preserve"> INDEX('Supino Feminino'!$J$16:$J$19,'Podium RAW'!Z99)</f>
        <v>#N/A</v>
      </c>
      <c r="AB99" s="13" t="e">
        <f>INDEX('Supino Feminino'!$E$16:$E$19,'Podium RAW'!Z99)</f>
        <v>#N/A</v>
      </c>
      <c r="AC99" s="39" t="e">
        <f xml:space="preserve"> INDEX('Supino Feminino'!$K$16:$K$19, 'Podium RAW'!Z99)</f>
        <v>#N/A</v>
      </c>
      <c r="AD99" s="1"/>
    </row>
    <row r="100" spans="1:30" x14ac:dyDescent="0.25">
      <c r="A100" s="35"/>
      <c r="B100" s="13"/>
      <c r="C100" s="13"/>
      <c r="D100" s="13"/>
      <c r="E100" s="39"/>
      <c r="F100" s="1"/>
      <c r="G100" s="13" t="e">
        <f xml:space="preserve"> INDEX('Supino Feminino'!$B$16:$B$19,MATCH(2,'Supino Feminino'!$N$16:$N$19,0))</f>
        <v>#N/A</v>
      </c>
      <c r="H100" s="13" t="e">
        <f xml:space="preserve"> MATCH(G100,'Supino Feminino'!$B$16:$B$19,0)</f>
        <v>#N/A</v>
      </c>
      <c r="I100" s="13" t="e">
        <f xml:space="preserve"> INDEX('Supino Feminino'!$J$16:$J$19,'Podium RAW'!H100)</f>
        <v>#N/A</v>
      </c>
      <c r="J100" s="13" t="e">
        <f>INDEX('Supino Feminino'!$E$16:$E$19,'Podium RAW'!H100)</f>
        <v>#N/A</v>
      </c>
      <c r="K100" s="39" t="e">
        <f xml:space="preserve"> INDEX('Supino Feminino'!$K$16:$K$19, 'Podium RAW'!H100)</f>
        <v>#N/A</v>
      </c>
      <c r="L100" s="1"/>
      <c r="M100" s="13" t="e">
        <f xml:space="preserve"> INDEX('Supino Feminino'!$B$16:$B$19,MATCH(2,'Supino Feminino'!$O$16:$O$19,0))</f>
        <v>#N/A</v>
      </c>
      <c r="N100" s="13" t="e">
        <f xml:space="preserve"> MATCH(M100,'Supino Feminino'!$B$16:$B$19,0)</f>
        <v>#N/A</v>
      </c>
      <c r="O100" s="13" t="e">
        <f xml:space="preserve"> INDEX('Supino Feminino'!$J$16:$J$19,'Podium RAW'!N100)</f>
        <v>#N/A</v>
      </c>
      <c r="P100" s="13" t="e">
        <f>INDEX('Supino Feminino'!$E$16:$E$19,'Podium RAW'!N100)</f>
        <v>#N/A</v>
      </c>
      <c r="Q100" s="39" t="e">
        <f xml:space="preserve"> INDEX('Supino Feminino'!$K$16:$K$19, 'Podium RAW'!N100)</f>
        <v>#N/A</v>
      </c>
      <c r="R100" s="1"/>
      <c r="S100" s="13" t="str">
        <f xml:space="preserve"> INDEX('Supino Feminino'!$B$16:$B$19,MATCH(2,'Supino Feminino'!$P$16:$P$19,0))</f>
        <v>LUCIANE DE OLIVEIRA PIVA</v>
      </c>
      <c r="T100" s="13">
        <f xml:space="preserve"> MATCH(S100,'Supino Feminino'!$B$16:$B$19,0)</f>
        <v>3</v>
      </c>
      <c r="U100" s="13">
        <f xml:space="preserve"> INDEX('Supino Feminino'!$J$16:$J$19,'Podium RAW'!T100)</f>
        <v>50</v>
      </c>
      <c r="V100" s="13" t="str">
        <f>INDEX('Supino Feminino'!$E$16:$E$19,'Podium RAW'!T100)</f>
        <v>SC</v>
      </c>
      <c r="W100" s="39">
        <f xml:space="preserve"> INDEX('Supino Feminino'!$K$16:$K$19, 'Podium RAW'!T100)</f>
        <v>421.80421952268711</v>
      </c>
      <c r="X100" s="1"/>
      <c r="Y100" s="13" t="e">
        <f xml:space="preserve"> INDEX('Supino Feminino'!$B$16:$B$19,MATCH(2,'Supino Feminino'!$Q$16:$Q$19,0))</f>
        <v>#N/A</v>
      </c>
      <c r="Z100" s="13" t="e">
        <f xml:space="preserve"> MATCH(Y100,'Supino Feminino'!$B$16:$B$19,0)</f>
        <v>#N/A</v>
      </c>
      <c r="AA100" s="13" t="e">
        <f xml:space="preserve"> INDEX('Supino Feminino'!$J$16:$J$19,'Podium RAW'!Z100)</f>
        <v>#N/A</v>
      </c>
      <c r="AB100" s="13" t="e">
        <f>INDEX('Supino Feminino'!$E$16:$E$19,'Podium RAW'!Z100)</f>
        <v>#N/A</v>
      </c>
      <c r="AC100" s="39" t="e">
        <f xml:space="preserve"> INDEX('Supino Feminino'!$K$16:$K$19, 'Podium RAW'!Z100)</f>
        <v>#N/A</v>
      </c>
      <c r="AD100" s="1"/>
    </row>
    <row r="101" spans="1:30" x14ac:dyDescent="0.25">
      <c r="A101" s="35"/>
      <c r="B101" s="13"/>
      <c r="C101" s="13"/>
      <c r="D101" s="13"/>
      <c r="E101" s="39"/>
      <c r="F101" s="1"/>
      <c r="G101" s="13" t="e">
        <f xml:space="preserve"> INDEX('Supino Feminino'!$B$16:$B$19,MATCH(3,'Supino Feminino'!$N$16:$N$19,0))</f>
        <v>#N/A</v>
      </c>
      <c r="H101" s="13" t="e">
        <f xml:space="preserve"> MATCH(G101,'Supino Feminino'!$B$16:$B$19,0)</f>
        <v>#N/A</v>
      </c>
      <c r="I101" s="13" t="e">
        <f xml:space="preserve"> INDEX('Supino Feminino'!$J$16:$J$19,'Podium RAW'!H101)</f>
        <v>#N/A</v>
      </c>
      <c r="J101" s="13" t="e">
        <f>INDEX('Supino Feminino'!$E$16:$E$19,'Podium RAW'!H101)</f>
        <v>#N/A</v>
      </c>
      <c r="K101" s="39" t="e">
        <f xml:space="preserve"> INDEX('Supino Feminino'!$K$16:$K$19, 'Podium RAW'!H101)</f>
        <v>#N/A</v>
      </c>
      <c r="L101" s="1"/>
      <c r="M101" s="13" t="e">
        <f xml:space="preserve"> INDEX('Supino Feminino'!$B$16:$B$19,MATCH(3,'Supino Feminino'!$O$16:$O$19,0))</f>
        <v>#N/A</v>
      </c>
      <c r="N101" s="13" t="e">
        <f xml:space="preserve"> MATCH(M101,'Supino Feminino'!$B$16:$B$19,0)</f>
        <v>#N/A</v>
      </c>
      <c r="O101" s="13" t="e">
        <f xml:space="preserve"> INDEX('Supino Feminino'!$J$16:$J$19,'Podium RAW'!N101)</f>
        <v>#N/A</v>
      </c>
      <c r="P101" s="13" t="e">
        <f>INDEX('Supino Feminino'!$E$16:$E$19,'Podium RAW'!N101)</f>
        <v>#N/A</v>
      </c>
      <c r="Q101" s="39" t="e">
        <f xml:space="preserve"> INDEX('Supino Feminino'!$K$16:$K$19, 'Podium RAW'!N101)</f>
        <v>#N/A</v>
      </c>
      <c r="R101" s="1"/>
      <c r="S101" s="13" t="str">
        <f xml:space="preserve"> INDEX('Supino Feminino'!$B$16:$B$19,MATCH(3,'Supino Feminino'!$P$16:$P$19,0))</f>
        <v>LAILA HOBI</v>
      </c>
      <c r="T101" s="13">
        <f xml:space="preserve"> MATCH(S101,'Supino Feminino'!$B$16:$B$19,0)</f>
        <v>4</v>
      </c>
      <c r="U101" s="13">
        <f xml:space="preserve"> INDEX('Supino Feminino'!$J$16:$J$19,'Podium RAW'!T101)</f>
        <v>80</v>
      </c>
      <c r="V101" s="13" t="str">
        <f>INDEX('Supino Feminino'!$E$16:$E$19,'Podium RAW'!T101)</f>
        <v>PR</v>
      </c>
      <c r="W101" s="39">
        <f xml:space="preserve"> INDEX('Supino Feminino'!$K$16:$K$19, 'Podium RAW'!T101)</f>
        <v>616.6152812399082</v>
      </c>
      <c r="X101" s="1"/>
      <c r="Y101" s="13" t="e">
        <f xml:space="preserve"> INDEX('Supino Feminino'!$B$16:$B$19,MATCH(3,'Supino Feminino'!$Q$16:$Q$19,0))</f>
        <v>#N/A</v>
      </c>
      <c r="Z101" s="13" t="e">
        <f xml:space="preserve"> MATCH(Y101,'Supino Feminino'!$B$16:$B$19,0)</f>
        <v>#N/A</v>
      </c>
      <c r="AA101" s="13" t="e">
        <f xml:space="preserve"> INDEX('Supino Feminino'!$J$16:$J$19,'Podium RAW'!Z101)</f>
        <v>#N/A</v>
      </c>
      <c r="AB101" s="13" t="e">
        <f>INDEX('Supino Feminino'!$E$16:$E$19,'Podium RAW'!Z101)</f>
        <v>#N/A</v>
      </c>
      <c r="AC101" s="39" t="e">
        <f xml:space="preserve"> INDEX('Supino Feminino'!$K$16:$K$19, 'Podium RAW'!Z101)</f>
        <v>#N/A</v>
      </c>
      <c r="AD101" s="1"/>
    </row>
    <row r="102" spans="1:30" x14ac:dyDescent="0.25">
      <c r="A102" s="35"/>
      <c r="B102" s="13"/>
      <c r="C102" s="13"/>
      <c r="D102" s="13"/>
      <c r="E102" s="39"/>
      <c r="F102" s="1"/>
      <c r="G102" s="13" t="e">
        <f xml:space="preserve"> INDEX('Supino Feminino'!$B$16:$B$19,MATCH(4,'Supino Feminino'!$N$16:$N$19,0))</f>
        <v>#N/A</v>
      </c>
      <c r="H102" s="13" t="e">
        <f xml:space="preserve"> MATCH(G102,'Supino Feminino'!$B$16:$B$19,0)</f>
        <v>#N/A</v>
      </c>
      <c r="I102" s="13" t="e">
        <f xml:space="preserve"> INDEX('Supino Feminino'!$J$16:$J$19,'Podium RAW'!H102)</f>
        <v>#N/A</v>
      </c>
      <c r="J102" s="13" t="e">
        <f>INDEX('Supino Feminino'!$E$16:$E$19,'Podium RAW'!H102)</f>
        <v>#N/A</v>
      </c>
      <c r="K102" s="39" t="e">
        <f xml:space="preserve"> INDEX('Supino Feminino'!$K$16:$K$19, 'Podium RAW'!H102)</f>
        <v>#N/A</v>
      </c>
      <c r="L102" s="1"/>
      <c r="M102" s="13" t="e">
        <f xml:space="preserve"> INDEX('Supino Feminino'!$B$16:$B$19,MATCH(4,'Supino Feminino'!$O$16:$O$19,0))</f>
        <v>#N/A</v>
      </c>
      <c r="N102" s="13" t="e">
        <f xml:space="preserve"> MATCH(M102,'Supino Feminino'!$B$16:$B$19,0)</f>
        <v>#N/A</v>
      </c>
      <c r="O102" s="13" t="e">
        <f xml:space="preserve"> INDEX('Supino Feminino'!$J$16:$J$19,'Podium RAW'!N102)</f>
        <v>#N/A</v>
      </c>
      <c r="P102" s="13" t="e">
        <f>INDEX('Supino Feminino'!$E$16:$E$19,'Podium RAW'!N102)</f>
        <v>#N/A</v>
      </c>
      <c r="Q102" s="39" t="e">
        <f xml:space="preserve"> INDEX('Supino Feminino'!$K$16:$K$19, 'Podium RAW'!N102)</f>
        <v>#N/A</v>
      </c>
      <c r="R102" s="1"/>
      <c r="S102" s="13"/>
      <c r="T102" s="13"/>
      <c r="U102" s="13"/>
      <c r="V102" s="13"/>
      <c r="W102" s="39"/>
      <c r="X102" s="1"/>
      <c r="Y102" s="13" t="e">
        <f xml:space="preserve"> INDEX('Supino Feminino'!$B$16:$B$19,MATCH(4,'Supino Feminino'!$Q$16:$Q$19,0))</f>
        <v>#N/A</v>
      </c>
      <c r="Z102" s="13" t="e">
        <f xml:space="preserve"> MATCH(Y102,'Supino Feminino'!$B$16:$B$19,0)</f>
        <v>#N/A</v>
      </c>
      <c r="AA102" s="13" t="e">
        <f xml:space="preserve"> INDEX('Supino Feminino'!$J$16:$J$19,'Podium RAW'!Z102)</f>
        <v>#N/A</v>
      </c>
      <c r="AB102" s="13" t="e">
        <f>INDEX('Supino Feminino'!$E$16:$E$19,'Podium RAW'!Z102)</f>
        <v>#N/A</v>
      </c>
      <c r="AC102" s="39" t="e">
        <f xml:space="preserve"> INDEX('Supino Feminino'!$K$16:$K$19, 'Podium RAW'!Z102)</f>
        <v>#N/A</v>
      </c>
      <c r="AD102" s="1"/>
    </row>
    <row r="103" spans="1:30" x14ac:dyDescent="0.25">
      <c r="A103" s="35"/>
      <c r="B103" s="13"/>
      <c r="C103" s="13"/>
      <c r="D103" s="13"/>
      <c r="E103" s="39"/>
      <c r="F103" s="1"/>
      <c r="G103" s="13" t="e">
        <f xml:space="preserve"> INDEX('Supino Feminino'!$B$16:$B$19,MATCH(5,'Supino Feminino'!$N$16:$N$19,0))</f>
        <v>#N/A</v>
      </c>
      <c r="H103" s="13" t="e">
        <f xml:space="preserve"> MATCH(G103,'Supino Feminino'!$B$16:$B$19,0)</f>
        <v>#N/A</v>
      </c>
      <c r="I103" s="13" t="e">
        <f xml:space="preserve"> INDEX('Supino Feminino'!$J$16:$J$19,'Podium RAW'!H103)</f>
        <v>#N/A</v>
      </c>
      <c r="J103" s="13" t="e">
        <f>INDEX('Supino Feminino'!$E$16:$E$19,'Podium RAW'!H103)</f>
        <v>#N/A</v>
      </c>
      <c r="K103" s="39" t="e">
        <f xml:space="preserve"> INDEX('Supino Feminino'!$K$16:$K$19, 'Podium RAW'!H103)</f>
        <v>#N/A</v>
      </c>
      <c r="L103" s="1"/>
      <c r="M103" s="13" t="e">
        <f xml:space="preserve"> INDEX('Supino Feminino'!$B$16:$B$19,MATCH(5,'Supino Feminino'!$O$16:$O$19,0))</f>
        <v>#N/A</v>
      </c>
      <c r="N103" s="13" t="e">
        <f xml:space="preserve"> MATCH(M103,'Supino Feminino'!$B$16:$B$19,0)</f>
        <v>#N/A</v>
      </c>
      <c r="O103" s="13" t="e">
        <f xml:space="preserve"> INDEX('Supino Feminino'!$J$16:$J$19,'Podium RAW'!N103)</f>
        <v>#N/A</v>
      </c>
      <c r="P103" s="13" t="e">
        <f>INDEX('Supino Feminino'!$E$16:$E$19,'Podium RAW'!N103)</f>
        <v>#N/A</v>
      </c>
      <c r="Q103" s="39" t="e">
        <f xml:space="preserve"> INDEX('Supino Feminino'!$K$16:$K$19, 'Podium RAW'!N103)</f>
        <v>#N/A</v>
      </c>
      <c r="R103" s="1"/>
      <c r="S103" s="13"/>
      <c r="T103" s="13"/>
      <c r="U103" s="13"/>
      <c r="V103" s="13"/>
      <c r="W103" s="39"/>
      <c r="X103" s="1"/>
      <c r="Y103" s="13" t="e">
        <f xml:space="preserve"> INDEX('Supino Feminino'!$B$16:$B$19,MATCH(5,'Supino Feminino'!$Q$16:$Q$19,0))</f>
        <v>#N/A</v>
      </c>
      <c r="Z103" s="13" t="e">
        <f xml:space="preserve"> MATCH(Y103,'Supino Feminino'!$B$16:$B$19,0)</f>
        <v>#N/A</v>
      </c>
      <c r="AA103" s="13" t="e">
        <f xml:space="preserve"> INDEX('Supino Feminino'!$J$16:$J$19,'Podium RAW'!Z103)</f>
        <v>#N/A</v>
      </c>
      <c r="AB103" s="13" t="e">
        <f>INDEX('Supino Feminino'!$E$16:$E$19,'Podium RAW'!Z103)</f>
        <v>#N/A</v>
      </c>
      <c r="AC103" s="39" t="e">
        <f xml:space="preserve"> INDEX('Supino Feminino'!$K$16:$K$19, 'Podium RAW'!Z103)</f>
        <v>#N/A</v>
      </c>
      <c r="AD103" s="1"/>
    </row>
    <row r="104" spans="1:30" x14ac:dyDescent="0.25">
      <c r="A104" s="35"/>
      <c r="B104" s="13"/>
      <c r="C104" s="13"/>
      <c r="D104" s="13"/>
      <c r="E104" s="39"/>
      <c r="F104" s="1"/>
      <c r="G104" s="13" t="e">
        <f xml:space="preserve"> INDEX('Supino Feminino'!$B$16:$B$19,MATCH(6,'Supino Feminino'!$N$16:$N$19,0))</f>
        <v>#N/A</v>
      </c>
      <c r="H104" s="13" t="e">
        <f xml:space="preserve"> MATCH(G104,'Supino Feminino'!$B$16:$B$19,0)</f>
        <v>#N/A</v>
      </c>
      <c r="I104" s="13" t="e">
        <f xml:space="preserve"> INDEX('Supino Feminino'!$J$16:$J$19,'Podium RAW'!H104)</f>
        <v>#N/A</v>
      </c>
      <c r="J104" s="13" t="e">
        <f>INDEX('Supino Feminino'!$E$16:$E$19,'Podium RAW'!H104)</f>
        <v>#N/A</v>
      </c>
      <c r="K104" s="39" t="e">
        <f xml:space="preserve"> INDEX('Supino Feminino'!$K$16:$K$19, 'Podium RAW'!H104)</f>
        <v>#N/A</v>
      </c>
      <c r="L104" s="1"/>
      <c r="M104" s="13" t="e">
        <f xml:space="preserve"> INDEX('Supino Feminino'!$B$16:$B$19,MATCH(6,'Supino Feminino'!$O$16:$O$19,0))</f>
        <v>#N/A</v>
      </c>
      <c r="N104" s="13" t="e">
        <f xml:space="preserve"> MATCH(M104,'Supino Feminino'!$B$16:$B$19,0)</f>
        <v>#N/A</v>
      </c>
      <c r="O104" s="13" t="e">
        <f xml:space="preserve"> INDEX('Supino Feminino'!$J$16:$J$19,'Podium RAW'!N104)</f>
        <v>#N/A</v>
      </c>
      <c r="P104" s="13" t="e">
        <f>INDEX('Supino Feminino'!$E$16:$E$19,'Podium RAW'!N104)</f>
        <v>#N/A</v>
      </c>
      <c r="Q104" s="39" t="e">
        <f xml:space="preserve"> INDEX('Supino Feminino'!$K$16:$K$19, 'Podium RAW'!N104)</f>
        <v>#N/A</v>
      </c>
      <c r="R104" s="1"/>
      <c r="S104" s="13"/>
      <c r="T104" s="13"/>
      <c r="U104" s="13"/>
      <c r="V104" s="13"/>
      <c r="W104" s="39"/>
      <c r="X104" s="1"/>
      <c r="Y104" s="13" t="e">
        <f xml:space="preserve"> INDEX('Supino Feminino'!$B$16:$B$19,MATCH(6,'Supino Feminino'!$Q$16:$Q$19,0))</f>
        <v>#N/A</v>
      </c>
      <c r="Z104" s="13" t="e">
        <f xml:space="preserve"> MATCH(Y104,'Supino Feminino'!$B$16:$B$19,0)</f>
        <v>#N/A</v>
      </c>
      <c r="AA104" s="13" t="e">
        <f xml:space="preserve"> INDEX('Supino Feminino'!$J$16:$J$19,'Podium RAW'!Z104)</f>
        <v>#N/A</v>
      </c>
      <c r="AB104" s="13" t="e">
        <f>INDEX('Supino Feminino'!$E$16:$E$19,'Podium RAW'!Z104)</f>
        <v>#N/A</v>
      </c>
      <c r="AC104" s="39" t="e">
        <f xml:space="preserve"> INDEX('Supino Feminino'!$K$16:$K$19, 'Podium RAW'!Z104)</f>
        <v>#N/A</v>
      </c>
      <c r="AD104" s="1"/>
    </row>
    <row r="105" spans="1:30" x14ac:dyDescent="0.25">
      <c r="A105" s="35"/>
      <c r="B105" s="13"/>
      <c r="C105" s="13"/>
      <c r="D105" s="13"/>
      <c r="E105" s="39"/>
      <c r="F105" s="1"/>
      <c r="G105" s="13" t="e">
        <f xml:space="preserve"> INDEX('Supino Feminino'!$B$16:$B$19,MATCH(7,'Supino Feminino'!$N$16:$N$19,0))</f>
        <v>#N/A</v>
      </c>
      <c r="H105" s="13" t="e">
        <f xml:space="preserve"> MATCH(G105,'Supino Feminino'!$B$16:$B$19,0)</f>
        <v>#N/A</v>
      </c>
      <c r="I105" s="13" t="e">
        <f xml:space="preserve"> INDEX('Supino Feminino'!$J$16:$J$19,'Podium RAW'!H105)</f>
        <v>#N/A</v>
      </c>
      <c r="J105" s="13" t="e">
        <f>INDEX('Supino Feminino'!$E$16:$E$19,'Podium RAW'!H105)</f>
        <v>#N/A</v>
      </c>
      <c r="K105" s="39" t="e">
        <f xml:space="preserve"> INDEX('Supino Feminino'!$K$16:$K$19, 'Podium RAW'!H105)</f>
        <v>#N/A</v>
      </c>
      <c r="L105" s="1"/>
      <c r="M105" s="13" t="e">
        <f xml:space="preserve"> INDEX('Supino Feminino'!$B$16:$B$19,MATCH(7,'Supino Feminino'!$O$16:$O$19,0))</f>
        <v>#N/A</v>
      </c>
      <c r="N105" s="13" t="e">
        <f xml:space="preserve"> MATCH(M105,'Supino Feminino'!$B$16:$B$19,0)</f>
        <v>#N/A</v>
      </c>
      <c r="O105" s="13" t="e">
        <f xml:space="preserve"> INDEX('Supino Feminino'!$J$16:$J$19,'Podium RAW'!N105)</f>
        <v>#N/A</v>
      </c>
      <c r="P105" s="13" t="e">
        <f>INDEX('Supino Feminino'!$E$16:$E$19,'Podium RAW'!N105)</f>
        <v>#N/A</v>
      </c>
      <c r="Q105" s="39" t="e">
        <f xml:space="preserve"> INDEX('Supino Feminino'!$K$16:$K$19, 'Podium RAW'!N105)</f>
        <v>#N/A</v>
      </c>
      <c r="R105" s="1"/>
      <c r="S105" s="13"/>
      <c r="T105" s="13"/>
      <c r="U105" s="13"/>
      <c r="V105" s="13"/>
      <c r="W105" s="39"/>
      <c r="X105" s="1"/>
      <c r="Y105" s="13" t="e">
        <f xml:space="preserve"> INDEX('Supino Feminino'!$B$16:$B$19,MATCH(7,'Supino Feminino'!$Q$16:$Q$19,0))</f>
        <v>#N/A</v>
      </c>
      <c r="Z105" s="13" t="e">
        <f xml:space="preserve"> MATCH(Y105,'Supino Feminino'!$B$16:$B$19,0)</f>
        <v>#N/A</v>
      </c>
      <c r="AA105" s="13" t="e">
        <f xml:space="preserve"> INDEX('Supino Feminino'!$J$16:$J$19,'Podium RAW'!Z105)</f>
        <v>#N/A</v>
      </c>
      <c r="AB105" s="13" t="e">
        <f>INDEX('Supino Feminino'!$E$16:$E$19,'Podium RAW'!Z105)</f>
        <v>#N/A</v>
      </c>
      <c r="AC105" s="39" t="e">
        <f xml:space="preserve"> INDEX('Supino Feminino'!$K$16:$K$19, 'Podium RAW'!Z105)</f>
        <v>#N/A</v>
      </c>
      <c r="AD105" s="1"/>
    </row>
    <row r="106" spans="1:30" x14ac:dyDescent="0.25">
      <c r="A106" s="35"/>
      <c r="B106" s="13"/>
      <c r="C106" s="13"/>
      <c r="D106" s="13"/>
      <c r="E106" s="39"/>
      <c r="F106" s="1"/>
      <c r="G106" s="13" t="e">
        <f xml:space="preserve"> INDEX('Supino Feminino'!$B$16:$B$19,MATCH(8,'Supino Feminino'!$N$16:$N$19,0))</f>
        <v>#N/A</v>
      </c>
      <c r="H106" s="13" t="e">
        <f xml:space="preserve"> MATCH(G106,'Supino Feminino'!$B$16:$B$19,0)</f>
        <v>#N/A</v>
      </c>
      <c r="I106" s="13" t="e">
        <f xml:space="preserve"> INDEX('Supino Feminino'!$J$16:$J$19,'Podium RAW'!H106)</f>
        <v>#N/A</v>
      </c>
      <c r="J106" s="13" t="e">
        <f>INDEX('Supino Feminino'!$E$16:$E$19,'Podium RAW'!H106)</f>
        <v>#N/A</v>
      </c>
      <c r="K106" s="39" t="e">
        <f xml:space="preserve"> INDEX('Supino Feminino'!$K$16:$K$19, 'Podium RAW'!H106)</f>
        <v>#N/A</v>
      </c>
      <c r="L106" s="1"/>
      <c r="M106" s="13" t="e">
        <f xml:space="preserve"> INDEX('Supino Feminino'!$B$16:$B$19,MATCH(8,'Supino Feminino'!$O$16:$O$19,0))</f>
        <v>#N/A</v>
      </c>
      <c r="N106" s="13" t="e">
        <f xml:space="preserve"> MATCH(M106,'Supino Feminino'!$B$16:$B$19,0)</f>
        <v>#N/A</v>
      </c>
      <c r="O106" s="13" t="e">
        <f xml:space="preserve"> INDEX('Supino Feminino'!$J$16:$J$19,'Podium RAW'!N106)</f>
        <v>#N/A</v>
      </c>
      <c r="P106" s="13" t="e">
        <f>INDEX('Supino Feminino'!$E$16:$E$19,'Podium RAW'!N106)</f>
        <v>#N/A</v>
      </c>
      <c r="Q106" s="39" t="e">
        <f xml:space="preserve"> INDEX('Supino Feminino'!$K$16:$K$19, 'Podium RAW'!N106)</f>
        <v>#N/A</v>
      </c>
      <c r="R106" s="1"/>
      <c r="S106" s="13"/>
      <c r="T106" s="13"/>
      <c r="U106" s="13"/>
      <c r="V106" s="13"/>
      <c r="W106" s="39"/>
      <c r="X106" s="1"/>
      <c r="Y106" s="13" t="e">
        <f xml:space="preserve"> INDEX('Supino Feminino'!$B$16:$B$19,MATCH(8,'Supino Feminino'!$Q$16:$Q$19,0))</f>
        <v>#N/A</v>
      </c>
      <c r="Z106" s="13" t="e">
        <f xml:space="preserve"> MATCH(Y106,'Supino Feminino'!$B$16:$B$19,0)</f>
        <v>#N/A</v>
      </c>
      <c r="AA106" s="13" t="e">
        <f xml:space="preserve"> INDEX('Supino Feminino'!$J$16:$J$19,'Podium RAW'!Z106)</f>
        <v>#N/A</v>
      </c>
      <c r="AB106" s="13" t="e">
        <f>INDEX('Supino Feminino'!$E$16:$E$19,'Podium RAW'!Z106)</f>
        <v>#N/A</v>
      </c>
      <c r="AC106" s="39" t="e">
        <f xml:space="preserve"> INDEX('Supino Feminino'!$K$16:$K$19, 'Podium RAW'!Z106)</f>
        <v>#N/A</v>
      </c>
      <c r="AD106" s="1"/>
    </row>
    <row r="107" spans="1:30" x14ac:dyDescent="0.25">
      <c r="A107" s="35"/>
      <c r="B107" s="13"/>
      <c r="C107" s="13"/>
      <c r="D107" s="13"/>
      <c r="E107" s="39"/>
      <c r="F107" s="1"/>
      <c r="G107" s="13" t="e">
        <f xml:space="preserve"> INDEX('Supino Feminino'!$B$16:$B$19,MATCH(9,'Supino Feminino'!$N$16:$N$19,0))</f>
        <v>#N/A</v>
      </c>
      <c r="H107" s="13" t="e">
        <f xml:space="preserve"> MATCH(G107,'Supino Feminino'!$B$16:$B$19,0)</f>
        <v>#N/A</v>
      </c>
      <c r="I107" s="13" t="e">
        <f xml:space="preserve"> INDEX('Supino Feminino'!$J$16:$J$19,'Podium RAW'!H107)</f>
        <v>#N/A</v>
      </c>
      <c r="J107" s="13" t="e">
        <f>INDEX('Supino Feminino'!$E$16:$E$19,'Podium RAW'!H107)</f>
        <v>#N/A</v>
      </c>
      <c r="K107" s="39" t="e">
        <f xml:space="preserve"> INDEX('Supino Feminino'!$K$16:$K$19, 'Podium RAW'!H107)</f>
        <v>#N/A</v>
      </c>
      <c r="L107" s="1"/>
      <c r="M107" s="13" t="e">
        <f xml:space="preserve"> INDEX('Supino Feminino'!$B$16:$B$19,MATCH(9,'Supino Feminino'!$O$16:$O$19,0))</f>
        <v>#N/A</v>
      </c>
      <c r="N107" s="13" t="e">
        <f xml:space="preserve"> MATCH(M107,'Supino Feminino'!$B$16:$B$19,0)</f>
        <v>#N/A</v>
      </c>
      <c r="O107" s="13" t="e">
        <f xml:space="preserve"> INDEX('Supino Feminino'!$J$16:$J$19,'Podium RAW'!N107)</f>
        <v>#N/A</v>
      </c>
      <c r="P107" s="13" t="e">
        <f>INDEX('Supino Feminino'!$E$16:$E$19,'Podium RAW'!N107)</f>
        <v>#N/A</v>
      </c>
      <c r="Q107" s="39" t="e">
        <f xml:space="preserve"> INDEX('Supino Feminino'!$K$16:$K$19, 'Podium RAW'!N107)</f>
        <v>#N/A</v>
      </c>
      <c r="R107" s="1"/>
      <c r="S107" s="13"/>
      <c r="T107" s="13"/>
      <c r="U107" s="13"/>
      <c r="V107" s="13"/>
      <c r="W107" s="39"/>
      <c r="X107" s="1"/>
      <c r="Y107" s="13" t="e">
        <f xml:space="preserve"> INDEX('Supino Feminino'!$B$16:$B$19,MATCH(9,'Supino Feminino'!$Q$16:$Q$19,0))</f>
        <v>#N/A</v>
      </c>
      <c r="Z107" s="13" t="e">
        <f xml:space="preserve"> MATCH(Y107,'Supino Feminino'!$B$16:$B$19,0)</f>
        <v>#N/A</v>
      </c>
      <c r="AA107" s="13" t="e">
        <f xml:space="preserve"> INDEX('Supino Feminino'!$J$16:$J$19,'Podium RAW'!Z107)</f>
        <v>#N/A</v>
      </c>
      <c r="AB107" s="13" t="e">
        <f>INDEX('Supino Feminino'!$E$16:$E$19,'Podium RAW'!Z107)</f>
        <v>#N/A</v>
      </c>
      <c r="AC107" s="39" t="e">
        <f xml:space="preserve"> INDEX('Supino Feminino'!$K$16:$K$19, 'Podium RAW'!Z107)</f>
        <v>#N/A</v>
      </c>
      <c r="AD107" s="1"/>
    </row>
    <row r="108" spans="1:30" x14ac:dyDescent="0.25">
      <c r="A108" s="35"/>
      <c r="B108" s="13"/>
      <c r="C108" s="13"/>
      <c r="D108" s="13"/>
      <c r="E108" s="39"/>
      <c r="F108" s="1"/>
      <c r="G108" s="13" t="e">
        <f xml:space="preserve"> INDEX('Supino Feminino'!$B$16:$B$19,MATCH(10,'Supino Feminino'!$N$16:$N$19,0))</f>
        <v>#N/A</v>
      </c>
      <c r="H108" s="13" t="e">
        <f xml:space="preserve"> MATCH(G108,'Supino Feminino'!$B$16:$B$19,0)</f>
        <v>#N/A</v>
      </c>
      <c r="I108" s="13" t="e">
        <f xml:space="preserve"> INDEX('Supino Feminino'!$J$16:$J$19,'Podium RAW'!H108)</f>
        <v>#N/A</v>
      </c>
      <c r="J108" s="13" t="e">
        <f>INDEX('Supino Feminino'!$E$16:$E$19,'Podium RAW'!H108)</f>
        <v>#N/A</v>
      </c>
      <c r="K108" s="39" t="e">
        <f xml:space="preserve"> INDEX('Supino Feminino'!$K$16:$K$19, 'Podium RAW'!H108)</f>
        <v>#N/A</v>
      </c>
      <c r="L108" s="1"/>
      <c r="M108" s="13" t="e">
        <f xml:space="preserve"> INDEX('Supino Feminino'!$B$16:$B$19,MATCH(10,'Supino Feminino'!$O$16:$O$19,0))</f>
        <v>#N/A</v>
      </c>
      <c r="N108" s="13" t="e">
        <f xml:space="preserve"> MATCH(M108,'Supino Feminino'!$B$16:$B$19,0)</f>
        <v>#N/A</v>
      </c>
      <c r="O108" s="13" t="e">
        <f xml:space="preserve"> INDEX('Supino Feminino'!$J$16:$J$19,'Podium RAW'!N108)</f>
        <v>#N/A</v>
      </c>
      <c r="P108" s="13" t="e">
        <f>INDEX('Supino Feminino'!$E$16:$E$19,'Podium RAW'!N108)</f>
        <v>#N/A</v>
      </c>
      <c r="Q108" s="39" t="e">
        <f xml:space="preserve"> INDEX('Supino Feminino'!$K$16:$K$19, 'Podium RAW'!N108)</f>
        <v>#N/A</v>
      </c>
      <c r="R108" s="1"/>
      <c r="S108" s="13"/>
      <c r="T108" s="13"/>
      <c r="U108" s="13"/>
      <c r="V108" s="13"/>
      <c r="W108" s="39"/>
      <c r="X108" s="1"/>
      <c r="Y108" s="13" t="e">
        <f xml:space="preserve"> INDEX('Supino Feminino'!$B$16:$B$19,MATCH(10,'Supino Feminino'!$Q$16:$Q$19,0))</f>
        <v>#N/A</v>
      </c>
      <c r="Z108" s="13" t="e">
        <f xml:space="preserve"> MATCH(Y108,'Supino Feminino'!$B$16:$B$19,0)</f>
        <v>#N/A</v>
      </c>
      <c r="AA108" s="13" t="e">
        <f xml:space="preserve"> INDEX('Supino Feminino'!$J$16:$J$19,'Podium RAW'!Z108)</f>
        <v>#N/A</v>
      </c>
      <c r="AB108" s="13" t="e">
        <f>INDEX('Supino Feminino'!$E$16:$E$19,'Podium RAW'!Z108)</f>
        <v>#N/A</v>
      </c>
      <c r="AC108" s="39" t="e">
        <f xml:space="preserve"> INDEX('Supino Feminino'!$K$16:$K$19, 'Podium RAW'!Z108)</f>
        <v>#N/A</v>
      </c>
      <c r="AD108" s="1"/>
    </row>
    <row r="109" spans="1:30" x14ac:dyDescent="0.25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8.5" customHeight="1" x14ac:dyDescent="0.25">
      <c r="A110" s="70" t="s">
        <v>57</v>
      </c>
      <c r="B110" s="71"/>
      <c r="C110" s="71"/>
      <c r="D110" s="71"/>
      <c r="E110" s="1"/>
      <c r="F110" s="1"/>
      <c r="G110" s="70" t="s">
        <v>57</v>
      </c>
      <c r="H110" s="71"/>
      <c r="I110" s="71"/>
      <c r="J110" s="71"/>
      <c r="K110" s="1"/>
      <c r="L110" s="1"/>
      <c r="M110" s="70" t="s">
        <v>57</v>
      </c>
      <c r="N110" s="71"/>
      <c r="O110" s="71"/>
      <c r="P110" s="71"/>
      <c r="Q110" s="1"/>
      <c r="R110" s="1"/>
      <c r="S110" s="70" t="s">
        <v>57</v>
      </c>
      <c r="T110" s="71"/>
      <c r="U110" s="71"/>
      <c r="V110" s="71"/>
      <c r="W110" s="1"/>
      <c r="X110" s="1"/>
      <c r="Y110" s="70" t="s">
        <v>57</v>
      </c>
      <c r="Z110" s="71"/>
      <c r="AA110" s="71"/>
      <c r="AB110" s="71"/>
      <c r="AC110" s="1"/>
      <c r="AD110" s="1"/>
    </row>
    <row r="111" spans="1:30" ht="18.75" x14ac:dyDescent="0.25">
      <c r="A111" s="69" t="s">
        <v>13</v>
      </c>
      <c r="B111" s="68"/>
      <c r="C111" s="68"/>
      <c r="D111" s="68"/>
      <c r="E111" s="27"/>
      <c r="F111" s="1"/>
      <c r="G111" s="68" t="s">
        <v>22</v>
      </c>
      <c r="H111" s="68"/>
      <c r="I111" s="68"/>
      <c r="J111" s="68"/>
      <c r="K111" s="27"/>
      <c r="L111" s="1"/>
      <c r="M111" s="68" t="s">
        <v>23</v>
      </c>
      <c r="N111" s="68"/>
      <c r="O111" s="68"/>
      <c r="P111" s="68"/>
      <c r="Q111" s="27"/>
      <c r="R111" s="1"/>
      <c r="S111" s="68" t="s">
        <v>16</v>
      </c>
      <c r="T111" s="68"/>
      <c r="U111" s="68"/>
      <c r="V111" s="68"/>
      <c r="W111" s="27"/>
      <c r="X111" s="1"/>
      <c r="Y111" s="68" t="s">
        <v>24</v>
      </c>
      <c r="Z111" s="68"/>
      <c r="AA111" s="68"/>
      <c r="AB111" s="68"/>
      <c r="AC111" s="27"/>
      <c r="AD111" s="1"/>
    </row>
    <row r="112" spans="1:30" x14ac:dyDescent="0.25">
      <c r="A112" s="28" t="s">
        <v>28</v>
      </c>
      <c r="B112" s="8" t="s">
        <v>3</v>
      </c>
      <c r="C112" s="8" t="s">
        <v>6</v>
      </c>
      <c r="D112" s="8" t="s">
        <v>11</v>
      </c>
      <c r="E112" s="29"/>
      <c r="F112" s="1"/>
      <c r="G112" s="8" t="s">
        <v>28</v>
      </c>
      <c r="H112" s="8" t="s">
        <v>3</v>
      </c>
      <c r="I112" s="8" t="s">
        <v>6</v>
      </c>
      <c r="J112" s="8" t="s">
        <v>11</v>
      </c>
      <c r="K112" s="29"/>
      <c r="L112" s="1"/>
      <c r="M112" s="8" t="s">
        <v>28</v>
      </c>
      <c r="N112" s="8" t="s">
        <v>3</v>
      </c>
      <c r="O112" s="8" t="s">
        <v>6</v>
      </c>
      <c r="P112" s="8" t="s">
        <v>11</v>
      </c>
      <c r="Q112" s="29"/>
      <c r="R112" s="1"/>
      <c r="S112" s="8" t="s">
        <v>28</v>
      </c>
      <c r="T112" s="8" t="s">
        <v>3</v>
      </c>
      <c r="U112" s="8" t="s">
        <v>6</v>
      </c>
      <c r="V112" s="8" t="s">
        <v>11</v>
      </c>
      <c r="W112" s="29"/>
      <c r="X112" s="1"/>
      <c r="Y112" s="8" t="s">
        <v>28</v>
      </c>
      <c r="Z112" s="8" t="s">
        <v>3</v>
      </c>
      <c r="AA112" s="8" t="s">
        <v>6</v>
      </c>
      <c r="AB112" s="8" t="s">
        <v>11</v>
      </c>
      <c r="AC112" s="29"/>
      <c r="AD112" s="1"/>
    </row>
    <row r="113" spans="1:30" x14ac:dyDescent="0.25">
      <c r="A113" s="30" t="s">
        <v>29</v>
      </c>
      <c r="B113" s="13" t="e">
        <f xml:space="preserve"> INDEX(A125:A134, MATCH(D113,C125:C134,0))</f>
        <v>#N/A</v>
      </c>
      <c r="C113" s="13" t="e">
        <f xml:space="preserve"> INDEX(D125:D134,MATCH(D113,C125:C134,0))</f>
        <v>#N/A</v>
      </c>
      <c r="D113" s="32" t="e">
        <f>(LARGE(C125:C134,1))</f>
        <v>#N/A</v>
      </c>
      <c r="E113" s="31"/>
      <c r="F113" s="1"/>
      <c r="G113" s="30" t="s">
        <v>29</v>
      </c>
      <c r="H113" s="13" t="e">
        <f xml:space="preserve"> INDEX(G125:G134, MATCH(J113,I125:I134,0))</f>
        <v>#N/A</v>
      </c>
      <c r="I113" s="13" t="e">
        <f xml:space="preserve"> INDEX(J125:J134,MATCH(J113,I125:I134,0))</f>
        <v>#N/A</v>
      </c>
      <c r="J113" s="32" t="e">
        <f>(LARGE(I125:I134,1))</f>
        <v>#N/A</v>
      </c>
      <c r="K113" s="31"/>
      <c r="L113" s="1"/>
      <c r="M113" s="30" t="s">
        <v>29</v>
      </c>
      <c r="N113" s="13" t="e">
        <f xml:space="preserve"> INDEX(M125:M134, MATCH(P113,O125:O134,0))</f>
        <v>#N/A</v>
      </c>
      <c r="O113" s="13" t="e">
        <f xml:space="preserve"> INDEX(P125:P134,MATCH(P113,O125:O134,0))</f>
        <v>#N/A</v>
      </c>
      <c r="P113" s="32" t="e">
        <f>(LARGE(O125:O134,1))</f>
        <v>#N/A</v>
      </c>
      <c r="Q113" s="31"/>
      <c r="R113" s="1"/>
      <c r="S113" s="30" t="s">
        <v>29</v>
      </c>
      <c r="T113" s="13" t="str">
        <f xml:space="preserve"> INDEX(S125:S134, MATCH(V113,U125:U134,0))</f>
        <v>JOANA MARIA KAWALEC</v>
      </c>
      <c r="U113" s="13" t="str">
        <f xml:space="preserve"> INDEX(V125:V134,MATCH(V113,U125:U134,0))</f>
        <v>PR</v>
      </c>
      <c r="V113" s="32">
        <f>(LARGE(U125:U134,1))</f>
        <v>92.5</v>
      </c>
      <c r="W113" s="31"/>
      <c r="X113" s="1"/>
      <c r="Y113" s="30" t="s">
        <v>29</v>
      </c>
      <c r="Z113" s="13" t="e">
        <f xml:space="preserve"> INDEX(Y125:Y134, MATCH(AB113,AA125:AA134,0))</f>
        <v>#N/A</v>
      </c>
      <c r="AA113" s="13" t="e">
        <f xml:space="preserve"> INDEX(AB125:AB134,MATCH(AB113,AA125:AA134,0))</f>
        <v>#N/A</v>
      </c>
      <c r="AB113" s="32" t="e">
        <f>(LARGE(AA125:AA134,1))</f>
        <v>#N/A</v>
      </c>
      <c r="AC113" s="31"/>
      <c r="AD113" s="1"/>
    </row>
    <row r="114" spans="1:30" x14ac:dyDescent="0.25">
      <c r="A114" s="33" t="s">
        <v>30</v>
      </c>
      <c r="B114" s="13" t="e">
        <f xml:space="preserve"> INDEX(A125:A134, MATCH(D114,C125:C134,0))</f>
        <v>#N/A</v>
      </c>
      <c r="C114" s="13" t="e">
        <f xml:space="preserve"> INDEX(D125:D134,MATCH(D114,C125:C134,0))</f>
        <v>#N/A</v>
      </c>
      <c r="D114" s="32" t="e">
        <f>(LARGE(C125:C134,2))</f>
        <v>#N/A</v>
      </c>
      <c r="E114" s="31"/>
      <c r="F114" s="1"/>
      <c r="G114" s="33" t="s">
        <v>30</v>
      </c>
      <c r="H114" s="13" t="e">
        <f xml:space="preserve"> INDEX(G125:G134, MATCH(J114,I125:I134,0))</f>
        <v>#N/A</v>
      </c>
      <c r="I114" s="13" t="e">
        <f xml:space="preserve"> INDEX(J125:J134,MATCH(J114,I125:I134,0))</f>
        <v>#N/A</v>
      </c>
      <c r="J114" s="32" t="e">
        <f>(LARGE(I125:I134,2))</f>
        <v>#N/A</v>
      </c>
      <c r="K114" s="31"/>
      <c r="L114" s="1"/>
      <c r="M114" s="33" t="s">
        <v>30</v>
      </c>
      <c r="N114" s="13" t="e">
        <f xml:space="preserve"> INDEX(M125:M134, MATCH(P114,O125:O134,0))</f>
        <v>#N/A</v>
      </c>
      <c r="O114" s="13" t="e">
        <f xml:space="preserve"> INDEX(P125:P134,MATCH(P114,O125:O134,0))</f>
        <v>#N/A</v>
      </c>
      <c r="P114" s="32" t="e">
        <f>(LARGE(O125:O134,2))</f>
        <v>#N/A</v>
      </c>
      <c r="Q114" s="31"/>
      <c r="R114" s="1"/>
      <c r="S114" s="33" t="s">
        <v>30</v>
      </c>
      <c r="T114" s="13" t="str">
        <f xml:space="preserve"> INDEX(S125:S134, MATCH(V114,U125:U134,0))</f>
        <v>THAYSE BAIJ</v>
      </c>
      <c r="U114" s="13" t="str">
        <f xml:space="preserve"> INDEX(V125:V134,MATCH(V114,U125:U134,0))</f>
        <v>PR</v>
      </c>
      <c r="V114" s="32">
        <f>(LARGE(U125:U134,2))</f>
        <v>70</v>
      </c>
      <c r="W114" s="31"/>
      <c r="X114" s="1"/>
      <c r="Y114" s="33" t="s">
        <v>30</v>
      </c>
      <c r="Z114" s="13" t="e">
        <f xml:space="preserve"> INDEX(Y125:Y134, MATCH(AB114,AA125:AA134,0))</f>
        <v>#N/A</v>
      </c>
      <c r="AA114" s="13" t="e">
        <f xml:space="preserve"> INDEX(AB125:AB134,MATCH(AB114,AA125:AA134,0))</f>
        <v>#N/A</v>
      </c>
      <c r="AB114" s="32" t="e">
        <f>(LARGE(AA125:AA134,2))</f>
        <v>#N/A</v>
      </c>
      <c r="AC114" s="31"/>
      <c r="AD114" s="1"/>
    </row>
    <row r="115" spans="1:30" x14ac:dyDescent="0.25">
      <c r="A115" s="34" t="s">
        <v>31</v>
      </c>
      <c r="B115" s="13" t="e">
        <f xml:space="preserve"> INDEX(A125:A134, MATCH(D115,C125:C134,0))</f>
        <v>#N/A</v>
      </c>
      <c r="C115" s="13" t="e">
        <f xml:space="preserve"> INDEX(D125:D134,MATCH(D115,C125:C134,0))</f>
        <v>#N/A</v>
      </c>
      <c r="D115" s="32" t="e">
        <f>(LARGE(C125:C134,3))</f>
        <v>#N/A</v>
      </c>
      <c r="E115" s="31"/>
      <c r="F115" s="1"/>
      <c r="G115" s="34" t="s">
        <v>31</v>
      </c>
      <c r="H115" s="13" t="e">
        <f xml:space="preserve"> INDEX(G125:G134, MATCH(J115,I125:I134,0))</f>
        <v>#N/A</v>
      </c>
      <c r="I115" s="13" t="e">
        <f xml:space="preserve"> INDEX(J125:J134,MATCH(J115,I125:I134,0))</f>
        <v>#N/A</v>
      </c>
      <c r="J115" s="32" t="e">
        <f>(LARGE(I125:I134,3))</f>
        <v>#N/A</v>
      </c>
      <c r="K115" s="31"/>
      <c r="L115" s="1"/>
      <c r="M115" s="34" t="s">
        <v>31</v>
      </c>
      <c r="N115" s="13" t="e">
        <f xml:space="preserve"> INDEX(M125:M134, MATCH(P115,O125:O134,0))</f>
        <v>#N/A</v>
      </c>
      <c r="O115" s="13" t="e">
        <f xml:space="preserve"> INDEX(P125:P134,MATCH(P115,O125:O134,0))</f>
        <v>#N/A</v>
      </c>
      <c r="P115" s="32" t="e">
        <f>(LARGE(O125:O134,3))</f>
        <v>#N/A</v>
      </c>
      <c r="Q115" s="31"/>
      <c r="R115" s="1"/>
      <c r="S115" s="34" t="s">
        <v>31</v>
      </c>
      <c r="T115" s="13" t="e">
        <f xml:space="preserve"> INDEX(S125:S134, MATCH(V115,U125:U134,0))</f>
        <v>#NUM!</v>
      </c>
      <c r="U115" s="13" t="e">
        <f xml:space="preserve"> INDEX(V125:V134,MATCH(V115,U125:U134,0))</f>
        <v>#NUM!</v>
      </c>
      <c r="V115" s="32" t="e">
        <f>(LARGE(U125:U134,3))</f>
        <v>#NUM!</v>
      </c>
      <c r="W115" s="31"/>
      <c r="X115" s="1"/>
      <c r="Y115" s="34" t="s">
        <v>31</v>
      </c>
      <c r="Z115" s="13" t="e">
        <f xml:space="preserve"> INDEX(Y125:Y134, MATCH(AB115,AA125:AA134,0))</f>
        <v>#N/A</v>
      </c>
      <c r="AA115" s="13" t="e">
        <f xml:space="preserve"> INDEX(AB125:AB134,MATCH(AB115,AA125:AA134,0))</f>
        <v>#N/A</v>
      </c>
      <c r="AB115" s="32" t="e">
        <f>(LARGE(AA125:AA134,3))</f>
        <v>#N/A</v>
      </c>
      <c r="AC115" s="31"/>
      <c r="AD115" s="1"/>
    </row>
    <row r="116" spans="1:30" x14ac:dyDescent="0.25">
      <c r="A116" s="35" t="s">
        <v>32</v>
      </c>
      <c r="B116" s="13" t="e">
        <f xml:space="preserve"> INDEX(A125:A134, MATCH(D116,C125:C134,0))</f>
        <v>#N/A</v>
      </c>
      <c r="C116" s="13" t="e">
        <f xml:space="preserve"> INDEX(D125:D134,MATCH(D116,C125:C134,0))</f>
        <v>#N/A</v>
      </c>
      <c r="D116" s="32" t="e">
        <f>(LARGE(C125:C134,4))</f>
        <v>#N/A</v>
      </c>
      <c r="E116" s="31"/>
      <c r="F116" s="1"/>
      <c r="G116" s="13" t="s">
        <v>32</v>
      </c>
      <c r="H116" s="13" t="e">
        <f xml:space="preserve"> INDEX(G125:G134, MATCH(J116,I125:I134,0))</f>
        <v>#N/A</v>
      </c>
      <c r="I116" s="13" t="e">
        <f xml:space="preserve"> INDEX(J125:J134,MATCH(J116,I125:I134,0))</f>
        <v>#N/A</v>
      </c>
      <c r="J116" s="32" t="e">
        <f>(LARGE(I125:I134,4))</f>
        <v>#N/A</v>
      </c>
      <c r="K116" s="31"/>
      <c r="L116" s="1"/>
      <c r="M116" s="13" t="s">
        <v>32</v>
      </c>
      <c r="N116" s="13" t="e">
        <f xml:space="preserve"> INDEX(M125:M134, MATCH(P116,O125:O134,0))</f>
        <v>#N/A</v>
      </c>
      <c r="O116" s="13" t="e">
        <f xml:space="preserve"> INDEX(P125:P134,MATCH(P116,O125:O134,0))</f>
        <v>#N/A</v>
      </c>
      <c r="P116" s="32" t="e">
        <f>(LARGE(O125:O134,4))</f>
        <v>#N/A</v>
      </c>
      <c r="Q116" s="31"/>
      <c r="R116" s="1"/>
      <c r="S116" s="13" t="s">
        <v>32</v>
      </c>
      <c r="T116" s="13" t="e">
        <f xml:space="preserve"> INDEX(S125:S134, MATCH(V116,U125:U134,0))</f>
        <v>#NUM!</v>
      </c>
      <c r="U116" s="13" t="e">
        <f xml:space="preserve"> INDEX(V125:V134,MATCH(V116,U125:U134,0))</f>
        <v>#NUM!</v>
      </c>
      <c r="V116" s="32" t="e">
        <f>(LARGE(U125:U134,4))</f>
        <v>#NUM!</v>
      </c>
      <c r="W116" s="31"/>
      <c r="X116" s="1"/>
      <c r="Y116" s="13" t="s">
        <v>32</v>
      </c>
      <c r="Z116" s="13" t="e">
        <f xml:space="preserve"> INDEX(Y125:Y134, MATCH(AB116,AA125:AA134,0))</f>
        <v>#N/A</v>
      </c>
      <c r="AA116" s="13" t="e">
        <f xml:space="preserve"> INDEX(AB125:AB134,MATCH(AB116,AA125:AA134,0))</f>
        <v>#N/A</v>
      </c>
      <c r="AB116" s="32" t="e">
        <f>(LARGE(AA125:AA134,4))</f>
        <v>#N/A</v>
      </c>
      <c r="AC116" s="31"/>
      <c r="AD116" s="1"/>
    </row>
    <row r="117" spans="1:30" x14ac:dyDescent="0.25">
      <c r="A117" s="35" t="s">
        <v>33</v>
      </c>
      <c r="B117" s="13" t="e">
        <f xml:space="preserve"> INDEX(A125:A134, MATCH(D117,C125:C134,0))</f>
        <v>#N/A</v>
      </c>
      <c r="C117" s="13" t="e">
        <f xml:space="preserve"> INDEX(D125:D134,MATCH(D117,C125:C134,0))</f>
        <v>#N/A</v>
      </c>
      <c r="D117" s="32" t="e">
        <f>(LARGE(C125:C134,5))</f>
        <v>#N/A</v>
      </c>
      <c r="E117" s="31"/>
      <c r="F117" s="1"/>
      <c r="G117" s="13" t="s">
        <v>33</v>
      </c>
      <c r="H117" s="13" t="e">
        <f xml:space="preserve"> INDEX(G125:G134, MATCH(J117,I125:I134,0))</f>
        <v>#N/A</v>
      </c>
      <c r="I117" s="13" t="e">
        <f xml:space="preserve"> INDEX(J125:J134,MATCH(J117,I125:I134,0))</f>
        <v>#N/A</v>
      </c>
      <c r="J117" s="32" t="e">
        <f>(LARGE(I125:I134,5))</f>
        <v>#N/A</v>
      </c>
      <c r="K117" s="31"/>
      <c r="L117" s="1"/>
      <c r="M117" s="13" t="s">
        <v>33</v>
      </c>
      <c r="N117" s="13" t="e">
        <f xml:space="preserve"> INDEX(M125:M134, MATCH(P117,O125:O134,0))</f>
        <v>#N/A</v>
      </c>
      <c r="O117" s="13" t="e">
        <f xml:space="preserve"> INDEX(P125:P134,MATCH(P117,O125:O134,0))</f>
        <v>#N/A</v>
      </c>
      <c r="P117" s="32" t="e">
        <f>(LARGE(O125:O134,5))</f>
        <v>#N/A</v>
      </c>
      <c r="Q117" s="31"/>
      <c r="R117" s="1"/>
      <c r="S117" s="13" t="s">
        <v>33</v>
      </c>
      <c r="T117" s="13" t="e">
        <f xml:space="preserve"> INDEX(S125:S134, MATCH(V117,U125:U134,0))</f>
        <v>#NUM!</v>
      </c>
      <c r="U117" s="13" t="e">
        <f xml:space="preserve"> INDEX(V125:V134,MATCH(V117,U125:U134,0))</f>
        <v>#NUM!</v>
      </c>
      <c r="V117" s="32" t="e">
        <f>(LARGE(U125:U134,5))</f>
        <v>#NUM!</v>
      </c>
      <c r="W117" s="31"/>
      <c r="X117" s="1"/>
      <c r="Y117" s="13" t="s">
        <v>33</v>
      </c>
      <c r="Z117" s="13" t="e">
        <f xml:space="preserve"> INDEX(Y125:Y134, MATCH(AB117,AA125:AA134,0))</f>
        <v>#N/A</v>
      </c>
      <c r="AA117" s="13" t="e">
        <f xml:space="preserve"> INDEX(AB125:AB134,MATCH(AB117,AA125:AA134,0))</f>
        <v>#N/A</v>
      </c>
      <c r="AB117" s="32" t="e">
        <f>(LARGE(AA125:AA134,5))</f>
        <v>#N/A</v>
      </c>
      <c r="AC117" s="31"/>
      <c r="AD117" s="1"/>
    </row>
    <row r="118" spans="1:30" x14ac:dyDescent="0.25">
      <c r="A118" s="35" t="s">
        <v>34</v>
      </c>
      <c r="B118" s="13" t="e">
        <f xml:space="preserve"> INDEX(A125:A134, MATCH(D118,C125:C134,0))</f>
        <v>#N/A</v>
      </c>
      <c r="C118" s="13" t="e">
        <f xml:space="preserve"> INDEX(D125:D134,MATCH(D118,C125:C134,0))</f>
        <v>#N/A</v>
      </c>
      <c r="D118" s="32" t="e">
        <f>(LARGE(C125:C134,6))</f>
        <v>#N/A</v>
      </c>
      <c r="E118" s="31"/>
      <c r="F118" s="1"/>
      <c r="G118" s="13" t="s">
        <v>34</v>
      </c>
      <c r="H118" s="13" t="e">
        <f xml:space="preserve"> INDEX(G125:G134, MATCH(J118,I125:I134,0))</f>
        <v>#N/A</v>
      </c>
      <c r="I118" s="13" t="e">
        <f xml:space="preserve"> INDEX(J125:J134,MATCH(J118,I125:I134,0))</f>
        <v>#N/A</v>
      </c>
      <c r="J118" s="32" t="e">
        <f>(LARGE(I125:I134,6))</f>
        <v>#N/A</v>
      </c>
      <c r="K118" s="31"/>
      <c r="L118" s="1"/>
      <c r="M118" s="13" t="s">
        <v>34</v>
      </c>
      <c r="N118" s="13" t="e">
        <f xml:space="preserve"> INDEX(M125:M134, MATCH(P118,O125:O134,0))</f>
        <v>#N/A</v>
      </c>
      <c r="O118" s="13" t="e">
        <f xml:space="preserve"> INDEX(P125:P134,MATCH(P118,O125:O134,0))</f>
        <v>#N/A</v>
      </c>
      <c r="P118" s="32" t="e">
        <f>(LARGE(O125:O134,6))</f>
        <v>#N/A</v>
      </c>
      <c r="Q118" s="31"/>
      <c r="R118" s="1"/>
      <c r="S118" s="13" t="s">
        <v>34</v>
      </c>
      <c r="T118" s="13" t="e">
        <f xml:space="preserve"> INDEX(S125:S134, MATCH(V118,U125:U134,0))</f>
        <v>#NUM!</v>
      </c>
      <c r="U118" s="13" t="e">
        <f xml:space="preserve"> INDEX(V125:V134,MATCH(V118,U125:U134,0))</f>
        <v>#NUM!</v>
      </c>
      <c r="V118" s="32" t="e">
        <f>(LARGE(U125:U134,6))</f>
        <v>#NUM!</v>
      </c>
      <c r="W118" s="31"/>
      <c r="X118" s="1"/>
      <c r="Y118" s="13" t="s">
        <v>34</v>
      </c>
      <c r="Z118" s="13" t="e">
        <f xml:space="preserve"> INDEX(Y125:Y134, MATCH(AB118,AA125:AA134,0))</f>
        <v>#N/A</v>
      </c>
      <c r="AA118" s="13" t="e">
        <f xml:space="preserve"> INDEX(AB125:AB134,MATCH(AB118,AA125:AA134,0))</f>
        <v>#N/A</v>
      </c>
      <c r="AB118" s="32" t="e">
        <f>(LARGE(AA125:AA134,6))</f>
        <v>#N/A</v>
      </c>
      <c r="AC118" s="31"/>
      <c r="AD118" s="1"/>
    </row>
    <row r="119" spans="1:30" x14ac:dyDescent="0.25">
      <c r="A119" s="35" t="s">
        <v>35</v>
      </c>
      <c r="B119" s="13" t="e">
        <f xml:space="preserve"> INDEX(A125:A134, MATCH(D119,C125:C134,0))</f>
        <v>#N/A</v>
      </c>
      <c r="C119" s="13" t="e">
        <f xml:space="preserve"> INDEX(D125:D134,MATCH(D119,C125:C134,0))</f>
        <v>#N/A</v>
      </c>
      <c r="D119" s="32" t="e">
        <f>(LARGE(C125:C134,7))</f>
        <v>#N/A</v>
      </c>
      <c r="E119" s="31"/>
      <c r="F119" s="1"/>
      <c r="G119" s="13" t="s">
        <v>35</v>
      </c>
      <c r="H119" s="13" t="e">
        <f xml:space="preserve"> INDEX(G125:G134, MATCH(J119,I125:I134,0))</f>
        <v>#N/A</v>
      </c>
      <c r="I119" s="13" t="e">
        <f xml:space="preserve"> INDEX(J125:J134,MATCH(J119,I125:I134,0))</f>
        <v>#N/A</v>
      </c>
      <c r="J119" s="32" t="e">
        <f>(LARGE(I125:I134,7))</f>
        <v>#N/A</v>
      </c>
      <c r="K119" s="31"/>
      <c r="L119" s="1"/>
      <c r="M119" s="13" t="s">
        <v>35</v>
      </c>
      <c r="N119" s="13" t="e">
        <f xml:space="preserve"> INDEX(M125:M134, MATCH(P119,O125:O134,0))</f>
        <v>#N/A</v>
      </c>
      <c r="O119" s="13" t="e">
        <f xml:space="preserve"> INDEX(P125:P134,MATCH(P119,O125:O134,0))</f>
        <v>#N/A</v>
      </c>
      <c r="P119" s="32" t="e">
        <f>(LARGE(O125:O134,7))</f>
        <v>#N/A</v>
      </c>
      <c r="Q119" s="31"/>
      <c r="R119" s="1"/>
      <c r="S119" s="13" t="s">
        <v>35</v>
      </c>
      <c r="T119" s="13" t="e">
        <f xml:space="preserve"> INDEX(S125:S134, MATCH(V119,U125:U134,0))</f>
        <v>#NUM!</v>
      </c>
      <c r="U119" s="13" t="e">
        <f xml:space="preserve"> INDEX(V125:V134,MATCH(V119,U125:U134,0))</f>
        <v>#NUM!</v>
      </c>
      <c r="V119" s="32" t="e">
        <f>(LARGE(U125:U134,7))</f>
        <v>#NUM!</v>
      </c>
      <c r="W119" s="31"/>
      <c r="X119" s="1"/>
      <c r="Y119" s="13" t="s">
        <v>35</v>
      </c>
      <c r="Z119" s="13" t="e">
        <f xml:space="preserve"> INDEX(Y125:Y134, MATCH(AB119,AA125:AA134,0))</f>
        <v>#N/A</v>
      </c>
      <c r="AA119" s="13" t="e">
        <f xml:space="preserve"> INDEX(AB125:AB134,MATCH(AB119,AA125:AA134,0))</f>
        <v>#N/A</v>
      </c>
      <c r="AB119" s="32" t="e">
        <f>(LARGE(AA125:AA134,7))</f>
        <v>#N/A</v>
      </c>
      <c r="AC119" s="31"/>
      <c r="AD119" s="1"/>
    </row>
    <row r="120" spans="1:30" x14ac:dyDescent="0.25">
      <c r="A120" s="35" t="s">
        <v>36</v>
      </c>
      <c r="B120" s="13" t="e">
        <f xml:space="preserve"> INDEX(A125:A134, MATCH(D120,C125:C134,0))</f>
        <v>#N/A</v>
      </c>
      <c r="C120" s="13" t="e">
        <f xml:space="preserve"> INDEX(D125:D134,MATCH(D120,C125:C134,0))</f>
        <v>#N/A</v>
      </c>
      <c r="D120" s="32" t="e">
        <f>(LARGE(C125:C134,8))</f>
        <v>#N/A</v>
      </c>
      <c r="E120" s="31"/>
      <c r="F120" s="1"/>
      <c r="G120" s="13" t="s">
        <v>36</v>
      </c>
      <c r="H120" s="13" t="e">
        <f xml:space="preserve"> INDEX(G125:G134, MATCH(J120,I125:I134,0))</f>
        <v>#N/A</v>
      </c>
      <c r="I120" s="13" t="e">
        <f xml:space="preserve"> INDEX(J125:J134,MATCH(J120,I125:I134,0))</f>
        <v>#N/A</v>
      </c>
      <c r="J120" s="32" t="e">
        <f>(LARGE(I125:I134,8))</f>
        <v>#N/A</v>
      </c>
      <c r="K120" s="31"/>
      <c r="L120" s="1"/>
      <c r="M120" s="13" t="s">
        <v>36</v>
      </c>
      <c r="N120" s="13" t="e">
        <f xml:space="preserve"> INDEX(M125:M134, MATCH(P120,O125:O134,0))</f>
        <v>#N/A</v>
      </c>
      <c r="O120" s="13" t="e">
        <f xml:space="preserve"> INDEX(P125:P134,MATCH(P120,O125:O134,0))</f>
        <v>#N/A</v>
      </c>
      <c r="P120" s="32" t="e">
        <f>(LARGE(O125:O134,8))</f>
        <v>#N/A</v>
      </c>
      <c r="Q120" s="31"/>
      <c r="R120" s="1"/>
      <c r="S120" s="13" t="s">
        <v>36</v>
      </c>
      <c r="T120" s="13" t="e">
        <f xml:space="preserve"> INDEX(S125:S134, MATCH(V120,U125:U134,0))</f>
        <v>#NUM!</v>
      </c>
      <c r="U120" s="13" t="e">
        <f xml:space="preserve"> INDEX(V125:V134,MATCH(V120,U125:U134,0))</f>
        <v>#NUM!</v>
      </c>
      <c r="V120" s="32" t="e">
        <f>(LARGE(U125:U134,8))</f>
        <v>#NUM!</v>
      </c>
      <c r="W120" s="31"/>
      <c r="X120" s="1"/>
      <c r="Y120" s="13" t="s">
        <v>36</v>
      </c>
      <c r="Z120" s="13" t="e">
        <f xml:space="preserve"> INDEX(Y125:Y134, MATCH(AB120,AA125:AA134,0))</f>
        <v>#N/A</v>
      </c>
      <c r="AA120" s="13" t="e">
        <f xml:space="preserve"> INDEX(AB125:AB134,MATCH(AB120,AA125:AA134,0))</f>
        <v>#N/A</v>
      </c>
      <c r="AB120" s="32" t="e">
        <f>(LARGE(AA125:AA134,8))</f>
        <v>#N/A</v>
      </c>
      <c r="AC120" s="31"/>
      <c r="AD120" s="1"/>
    </row>
    <row r="121" spans="1:30" x14ac:dyDescent="0.25">
      <c r="A121" s="35" t="s">
        <v>37</v>
      </c>
      <c r="B121" s="13" t="e">
        <f xml:space="preserve"> INDEX(A125:A134, MATCH(D121,C125:C134,0))</f>
        <v>#N/A</v>
      </c>
      <c r="C121" s="13" t="e">
        <f xml:space="preserve"> INDEX(D125:D134,MATCH(D121,C125:C134,0))</f>
        <v>#N/A</v>
      </c>
      <c r="D121" s="32" t="e">
        <f>(LARGE(C125:C134,9))</f>
        <v>#N/A</v>
      </c>
      <c r="E121" s="31"/>
      <c r="F121" s="1"/>
      <c r="G121" s="13" t="s">
        <v>37</v>
      </c>
      <c r="H121" s="13" t="e">
        <f xml:space="preserve"> INDEX(G125:G134, MATCH(J121,I125:I134,0))</f>
        <v>#N/A</v>
      </c>
      <c r="I121" s="13" t="e">
        <f xml:space="preserve"> INDEX(J125:J134,MATCH(J121,I125:I134,0))</f>
        <v>#N/A</v>
      </c>
      <c r="J121" s="32" t="e">
        <f>(LARGE(I125:I134,9))</f>
        <v>#N/A</v>
      </c>
      <c r="K121" s="31"/>
      <c r="L121" s="1"/>
      <c r="M121" s="13" t="s">
        <v>37</v>
      </c>
      <c r="N121" s="13" t="e">
        <f xml:space="preserve"> INDEX(M125:M134, MATCH(P121,O125:O134,0))</f>
        <v>#N/A</v>
      </c>
      <c r="O121" s="13" t="e">
        <f xml:space="preserve"> INDEX(P125:P134,MATCH(P121,O125:O134,0))</f>
        <v>#N/A</v>
      </c>
      <c r="P121" s="32" t="e">
        <f>(LARGE(O125:O134,9))</f>
        <v>#N/A</v>
      </c>
      <c r="Q121" s="31"/>
      <c r="R121" s="1"/>
      <c r="S121" s="13" t="s">
        <v>37</v>
      </c>
      <c r="T121" s="13" t="e">
        <f xml:space="preserve"> INDEX(S125:S134, MATCH(V121,U125:U134,0))</f>
        <v>#NUM!</v>
      </c>
      <c r="U121" s="13" t="e">
        <f xml:space="preserve"> INDEX(V125:V134,MATCH(V121,U125:U134,0))</f>
        <v>#NUM!</v>
      </c>
      <c r="V121" s="32" t="e">
        <f>(LARGE(U125:U134,9))</f>
        <v>#NUM!</v>
      </c>
      <c r="W121" s="31"/>
      <c r="X121" s="1"/>
      <c r="Y121" s="13" t="s">
        <v>37</v>
      </c>
      <c r="Z121" s="13" t="e">
        <f xml:space="preserve"> INDEX(Y125:Y134, MATCH(AB121,AA125:AA134,0))</f>
        <v>#N/A</v>
      </c>
      <c r="AA121" s="13" t="e">
        <f xml:space="preserve"> INDEX(AB125:AB134,MATCH(AB121,AA125:AA134,0))</f>
        <v>#N/A</v>
      </c>
      <c r="AB121" s="32" t="e">
        <f>(LARGE(AA125:AA134,9))</f>
        <v>#N/A</v>
      </c>
      <c r="AC121" s="31"/>
      <c r="AD121" s="1"/>
    </row>
    <row r="122" spans="1:30" x14ac:dyDescent="0.25">
      <c r="A122" s="35" t="s">
        <v>38</v>
      </c>
      <c r="B122" s="13" t="e">
        <f xml:space="preserve"> INDEX(A125:A134, MATCH(D122,C125:C134,0))</f>
        <v>#N/A</v>
      </c>
      <c r="C122" s="13" t="e">
        <f xml:space="preserve"> INDEX(D125:D134,MATCH(D122,C125:C134,0))</f>
        <v>#N/A</v>
      </c>
      <c r="D122" s="32" t="e">
        <f>(LARGE(C125:C134,10))</f>
        <v>#N/A</v>
      </c>
      <c r="E122" s="31"/>
      <c r="F122" s="1"/>
      <c r="G122" s="13" t="s">
        <v>38</v>
      </c>
      <c r="H122" s="13" t="e">
        <f xml:space="preserve"> INDEX(G125:G134, MATCH(J122,I125:I134,0))</f>
        <v>#N/A</v>
      </c>
      <c r="I122" s="13" t="e">
        <f xml:space="preserve"> INDEX(J125:J134,MATCH(J122,I125:I134,0))</f>
        <v>#N/A</v>
      </c>
      <c r="J122" s="32" t="e">
        <f>(LARGE(I125:I134,10))</f>
        <v>#N/A</v>
      </c>
      <c r="K122" s="31"/>
      <c r="L122" s="1"/>
      <c r="M122" s="13" t="s">
        <v>38</v>
      </c>
      <c r="N122" s="13" t="e">
        <f xml:space="preserve"> INDEX(M125:M134, MATCH(P122,O125:O134,0))</f>
        <v>#N/A</v>
      </c>
      <c r="O122" s="13" t="e">
        <f xml:space="preserve"> INDEX(P125:P134,MATCH(P122,O125:O134,0))</f>
        <v>#N/A</v>
      </c>
      <c r="P122" s="32" t="e">
        <f>(LARGE(O125:O134,10))</f>
        <v>#N/A</v>
      </c>
      <c r="Q122" s="31"/>
      <c r="R122" s="1"/>
      <c r="S122" s="13" t="s">
        <v>38</v>
      </c>
      <c r="T122" s="13" t="e">
        <f xml:space="preserve"> INDEX(S125:S134, MATCH(V122,U125:U134,0))</f>
        <v>#NUM!</v>
      </c>
      <c r="U122" s="13" t="e">
        <f xml:space="preserve"> INDEX(V125:V134,MATCH(V122,U125:U134,0))</f>
        <v>#NUM!</v>
      </c>
      <c r="V122" s="32" t="e">
        <f>(LARGE(U125:U134,10))</f>
        <v>#NUM!</v>
      </c>
      <c r="W122" s="31"/>
      <c r="X122" s="1"/>
      <c r="Y122" s="13" t="s">
        <v>38</v>
      </c>
      <c r="Z122" s="13" t="e">
        <f xml:space="preserve"> INDEX(Y125:Y134, MATCH(AB122,AA125:AA134,0))</f>
        <v>#N/A</v>
      </c>
      <c r="AA122" s="13" t="e">
        <f xml:space="preserve"> INDEX(AB125:AB134,MATCH(AB122,AA125:AA134,0))</f>
        <v>#N/A</v>
      </c>
      <c r="AB122" s="32" t="e">
        <f>(LARGE(AA125:AA134,10))</f>
        <v>#N/A</v>
      </c>
      <c r="AC122" s="31"/>
      <c r="AD122" s="1"/>
    </row>
    <row r="123" spans="1:30" x14ac:dyDescent="0.25">
      <c r="A123" s="36"/>
      <c r="B123" s="6"/>
      <c r="C123" s="6"/>
      <c r="D123" s="1"/>
      <c r="E123" s="1"/>
      <c r="F123" s="1"/>
      <c r="G123" s="6"/>
      <c r="H123" s="6"/>
      <c r="I123" s="6"/>
      <c r="J123" s="1"/>
      <c r="K123" s="1"/>
      <c r="L123" s="1"/>
      <c r="M123" s="6"/>
      <c r="N123" s="6"/>
      <c r="O123" s="6"/>
      <c r="P123" s="1"/>
      <c r="Q123" s="1"/>
      <c r="R123" s="1"/>
      <c r="S123" s="6"/>
      <c r="T123" s="6"/>
      <c r="U123" s="6"/>
      <c r="V123" s="1"/>
      <c r="W123" s="1"/>
      <c r="X123" s="1"/>
      <c r="Y123" s="6"/>
      <c r="Z123" s="6"/>
      <c r="AA123" s="6"/>
      <c r="AB123" s="1"/>
      <c r="AC123" s="1"/>
      <c r="AD123" s="1"/>
    </row>
    <row r="124" spans="1:30" x14ac:dyDescent="0.25">
      <c r="A124" s="37" t="s">
        <v>39</v>
      </c>
      <c r="B124" s="38" t="s">
        <v>40</v>
      </c>
      <c r="C124" s="38" t="s">
        <v>11</v>
      </c>
      <c r="D124" s="38" t="s">
        <v>6</v>
      </c>
      <c r="E124" s="38" t="s">
        <v>12</v>
      </c>
      <c r="F124" s="1"/>
      <c r="G124" s="38" t="s">
        <v>41</v>
      </c>
      <c r="H124" s="38" t="s">
        <v>40</v>
      </c>
      <c r="I124" s="38" t="s">
        <v>11</v>
      </c>
      <c r="J124" s="38" t="s">
        <v>6</v>
      </c>
      <c r="K124" s="38" t="s">
        <v>12</v>
      </c>
      <c r="L124" s="1"/>
      <c r="M124" s="38" t="s">
        <v>42</v>
      </c>
      <c r="N124" s="38" t="s">
        <v>40</v>
      </c>
      <c r="O124" s="38" t="s">
        <v>11</v>
      </c>
      <c r="P124" s="38" t="s">
        <v>6</v>
      </c>
      <c r="Q124" s="38" t="s">
        <v>12</v>
      </c>
      <c r="R124" s="1"/>
      <c r="S124" s="38" t="s">
        <v>43</v>
      </c>
      <c r="T124" s="38" t="s">
        <v>40</v>
      </c>
      <c r="U124" s="38" t="s">
        <v>11</v>
      </c>
      <c r="V124" s="38" t="s">
        <v>6</v>
      </c>
      <c r="W124" s="38" t="s">
        <v>12</v>
      </c>
      <c r="X124" s="1"/>
      <c r="Y124" s="38" t="s">
        <v>44</v>
      </c>
      <c r="Z124" s="38" t="s">
        <v>40</v>
      </c>
      <c r="AA124" s="38" t="s">
        <v>11</v>
      </c>
      <c r="AB124" s="38" t="s">
        <v>6</v>
      </c>
      <c r="AC124" s="38" t="s">
        <v>12</v>
      </c>
      <c r="AD124" s="1"/>
    </row>
    <row r="125" spans="1:30" x14ac:dyDescent="0.25">
      <c r="A125" s="35" t="e">
        <f xml:space="preserve"> INDEX('Supino Feminino'!$B$23:$B$24,MATCH(1,'Supino Feminino'!$M$23:$M$24,0))</f>
        <v>#N/A</v>
      </c>
      <c r="B125" s="13" t="e">
        <f xml:space="preserve"> MATCH(A125,'Supino Feminino'!$B$23:$B$24,0)</f>
        <v>#N/A</v>
      </c>
      <c r="C125" s="13" t="e">
        <f xml:space="preserve"> INDEX('Supino Feminino'!$J$23:$J$24,'Podium RAW'!B125)</f>
        <v>#N/A</v>
      </c>
      <c r="D125" s="13" t="e">
        <f>INDEX('Supino Feminino'!$E$23:$E$24,'Podium RAW'!B125)</f>
        <v>#N/A</v>
      </c>
      <c r="E125" s="39" t="e">
        <f xml:space="preserve"> INDEX('Supino Feminino'!$K$23:$K$24, 'Podium RAW'!B125)</f>
        <v>#N/A</v>
      </c>
      <c r="F125" s="1"/>
      <c r="G125" s="13" t="e">
        <f xml:space="preserve"> INDEX('Supino Feminino'!$B$23:$B$24,MATCH(1,'Supino Feminino'!$N$23:$N$24,0))</f>
        <v>#N/A</v>
      </c>
      <c r="H125" s="13" t="e">
        <f xml:space="preserve"> MATCH(G125,'Supino Feminino'!$B$23:$B$24,0)</f>
        <v>#N/A</v>
      </c>
      <c r="I125" s="13" t="e">
        <f xml:space="preserve"> INDEX('Supino Feminino'!$J$23:$J$24,'Podium RAW'!H125)</f>
        <v>#N/A</v>
      </c>
      <c r="J125" s="13" t="e">
        <f>INDEX('Supino Feminino'!$E$23:$E$24,'Podium RAW'!H125)</f>
        <v>#N/A</v>
      </c>
      <c r="K125" s="39" t="e">
        <f xml:space="preserve"> INDEX('Supino Feminino'!$K$23:$K$24, 'Podium RAW'!H125)</f>
        <v>#N/A</v>
      </c>
      <c r="L125" s="1"/>
      <c r="M125" s="13" t="e">
        <f xml:space="preserve"> INDEX('Supino Feminino'!$B$23:$B$24,MATCH(1,'Supino Feminino'!$O$23:$O$24,0))</f>
        <v>#N/A</v>
      </c>
      <c r="N125" s="13" t="e">
        <f xml:space="preserve"> MATCH(M125,'Supino Feminino'!$B$23:$B$24,0)</f>
        <v>#N/A</v>
      </c>
      <c r="O125" s="13" t="e">
        <f xml:space="preserve"> INDEX('Supino Feminino'!$J$23:$J$24,'Podium RAW'!N125)</f>
        <v>#N/A</v>
      </c>
      <c r="P125" s="13" t="e">
        <f>INDEX('Supino Feminino'!$E$23:$E$24,'Podium RAW'!N125)</f>
        <v>#N/A</v>
      </c>
      <c r="Q125" s="39" t="e">
        <f xml:space="preserve"> INDEX('Supino Feminino'!$K$23:$K$24, 'Podium RAW'!N125)</f>
        <v>#N/A</v>
      </c>
      <c r="R125" s="1"/>
      <c r="S125" s="13" t="str">
        <f xml:space="preserve"> INDEX('Supino Feminino'!$B$23:$B$24,MATCH(1,'Supino Feminino'!$P$23:$P$24,0))</f>
        <v>THAYSE BAIJ</v>
      </c>
      <c r="T125" s="13">
        <f xml:space="preserve"> MATCH(S125,'Supino Feminino'!$B$23:$B$24,0)</f>
        <v>1</v>
      </c>
      <c r="U125" s="13">
        <f xml:space="preserve"> INDEX('Supino Feminino'!$J$23:$J$24,'Podium RAW'!T125)</f>
        <v>70</v>
      </c>
      <c r="V125" s="13" t="str">
        <f>INDEX('Supino Feminino'!$E$23:$E$24,'Podium RAW'!T125)</f>
        <v>PR</v>
      </c>
      <c r="W125" s="39">
        <f xml:space="preserve"> INDEX('Supino Feminino'!$K$23:$K$24, 'Podium RAW'!T125)</f>
        <v>520.91809987542945</v>
      </c>
      <c r="X125" s="1"/>
      <c r="Y125" s="13" t="e">
        <f xml:space="preserve"> INDEX('Supino Feminino'!$B$23:$B$24,MATCH(1,'Supino Feminino'!$Q$23:$Q$24,0))</f>
        <v>#N/A</v>
      </c>
      <c r="Z125" s="13" t="e">
        <f xml:space="preserve"> MATCH(Y125,'Supino Feminino'!$B$23:$B$24,0)</f>
        <v>#N/A</v>
      </c>
      <c r="AA125" s="13" t="e">
        <f xml:space="preserve"> INDEX('Supino Feminino'!$J$23:$J$24,'Podium RAW'!Z125)</f>
        <v>#N/A</v>
      </c>
      <c r="AB125" s="13" t="e">
        <f>INDEX('Supino Feminino'!$E$23:$E$24,'Podium RAW'!Z125)</f>
        <v>#N/A</v>
      </c>
      <c r="AC125" s="39" t="e">
        <f xml:space="preserve"> INDEX('Supino Feminino'!$K$23:$K$24, 'Podium RAW'!Z125)</f>
        <v>#N/A</v>
      </c>
      <c r="AD125" s="1"/>
    </row>
    <row r="126" spans="1:30" x14ac:dyDescent="0.25">
      <c r="A126" s="35" t="e">
        <f xml:space="preserve"> INDEX('Supino Feminino'!$B$23:$B$24,MATCH(2,'Supino Feminino'!$M$23:$M$24,0))</f>
        <v>#N/A</v>
      </c>
      <c r="B126" s="13" t="e">
        <f xml:space="preserve"> MATCH(A126,'Supino Feminino'!$B$23:$B$24,0)</f>
        <v>#N/A</v>
      </c>
      <c r="C126" s="13" t="e">
        <f xml:space="preserve"> INDEX('Supino Feminino'!$J$23:$J$24,'Podium RAW'!B126)</f>
        <v>#N/A</v>
      </c>
      <c r="D126" s="13" t="e">
        <f>INDEX('Supino Feminino'!$E$23:$E$24,'Podium RAW'!B126)</f>
        <v>#N/A</v>
      </c>
      <c r="E126" s="39" t="e">
        <f xml:space="preserve"> INDEX('Supino Feminino'!$K$23:$K$24, 'Podium RAW'!B126)</f>
        <v>#N/A</v>
      </c>
      <c r="F126" s="1"/>
      <c r="G126" s="13" t="e">
        <f xml:space="preserve"> INDEX('Supino Feminino'!$B$23:$B$24,MATCH(2,'Supino Feminino'!$N$23:$N$24,0))</f>
        <v>#N/A</v>
      </c>
      <c r="H126" s="13" t="e">
        <f xml:space="preserve"> MATCH(G126,'Supino Feminino'!$B$23:$B$24,0)</f>
        <v>#N/A</v>
      </c>
      <c r="I126" s="13" t="e">
        <f xml:space="preserve"> INDEX('Supino Feminino'!$J$23:$J$24,'Podium RAW'!H126)</f>
        <v>#N/A</v>
      </c>
      <c r="J126" s="13" t="e">
        <f>INDEX('Supino Feminino'!$E$23:$E$24,'Podium RAW'!H126)</f>
        <v>#N/A</v>
      </c>
      <c r="K126" s="39" t="e">
        <f xml:space="preserve"> INDEX('Supino Feminino'!$K$23:$K$24, 'Podium RAW'!H126)</f>
        <v>#N/A</v>
      </c>
      <c r="L126" s="1"/>
      <c r="M126" s="13" t="e">
        <f xml:space="preserve"> INDEX('Supino Feminino'!$B$23:$B$24,MATCH(2,'Supino Feminino'!$O$23:$O$24,0))</f>
        <v>#N/A</v>
      </c>
      <c r="N126" s="13" t="e">
        <f xml:space="preserve"> MATCH(M126,'Supino Feminino'!$B$23:$B$24,0)</f>
        <v>#N/A</v>
      </c>
      <c r="O126" s="13" t="e">
        <f xml:space="preserve"> INDEX('Supino Feminino'!$J$23:$J$24,'Podium RAW'!N126)</f>
        <v>#N/A</v>
      </c>
      <c r="P126" s="13" t="e">
        <f>INDEX('Supino Feminino'!$E$23:$E$24,'Podium RAW'!N126)</f>
        <v>#N/A</v>
      </c>
      <c r="Q126" s="39" t="e">
        <f xml:space="preserve"> INDEX('Supino Feminino'!$K$23:$K$24, 'Podium RAW'!N126)</f>
        <v>#N/A</v>
      </c>
      <c r="R126" s="1"/>
      <c r="S126" s="13" t="str">
        <f xml:space="preserve"> INDEX('Supino Feminino'!$B$23:$B$24,MATCH(2,'Supino Feminino'!$P$23:$P$24,0))</f>
        <v>JOANA MARIA KAWALEC</v>
      </c>
      <c r="T126" s="13">
        <f xml:space="preserve"> MATCH(S126,'Supino Feminino'!$B$23:$B$24,0)</f>
        <v>2</v>
      </c>
      <c r="U126" s="13">
        <f xml:space="preserve"> INDEX('Supino Feminino'!$J$23:$J$24,'Podium RAW'!T126)</f>
        <v>92.5</v>
      </c>
      <c r="V126" s="13" t="str">
        <f>INDEX('Supino Feminino'!$E$23:$E$24,'Podium RAW'!T126)</f>
        <v>PR</v>
      </c>
      <c r="W126" s="39">
        <f xml:space="preserve"> INDEX('Supino Feminino'!$K$23:$K$24, 'Podium RAW'!T126)</f>
        <v>673.78820137861521</v>
      </c>
      <c r="X126" s="1"/>
      <c r="Y126" s="13" t="e">
        <f xml:space="preserve"> INDEX('Supino Feminino'!$B$23:$B$24,MATCH(2,'Supino Feminino'!$Q$23:$Q$24,0))</f>
        <v>#N/A</v>
      </c>
      <c r="Z126" s="13" t="e">
        <f xml:space="preserve"> MATCH(Y126,'Supino Feminino'!$B$23:$B$24,0)</f>
        <v>#N/A</v>
      </c>
      <c r="AA126" s="13" t="e">
        <f xml:space="preserve"> INDEX('Supino Feminino'!$J$23:$J$24,'Podium RAW'!Z126)</f>
        <v>#N/A</v>
      </c>
      <c r="AB126" s="13" t="e">
        <f>INDEX('Supino Feminino'!$E$23:$E$24,'Podium RAW'!Z126)</f>
        <v>#N/A</v>
      </c>
      <c r="AC126" s="39" t="e">
        <f xml:space="preserve"> INDEX('Supino Feminino'!$K$23:$K$24, 'Podium RAW'!Z126)</f>
        <v>#N/A</v>
      </c>
      <c r="AD126" s="1"/>
    </row>
    <row r="127" spans="1:30" x14ac:dyDescent="0.25">
      <c r="A127" s="35" t="e">
        <f xml:space="preserve"> INDEX('Supino Feminino'!$B$23:$B$24,MATCH(3,'Supino Feminino'!$M$23:$M$24,0))</f>
        <v>#N/A</v>
      </c>
      <c r="B127" s="13" t="e">
        <f xml:space="preserve"> MATCH(A127,'Supino Feminino'!$B$23:$B$24,0)</f>
        <v>#N/A</v>
      </c>
      <c r="C127" s="13" t="e">
        <f xml:space="preserve"> INDEX('Supino Feminino'!$J$23:$J$24,'Podium RAW'!B127)</f>
        <v>#N/A</v>
      </c>
      <c r="D127" s="13" t="e">
        <f>INDEX('Supino Feminino'!$E$23:$E$24,'Podium RAW'!B127)</f>
        <v>#N/A</v>
      </c>
      <c r="E127" s="39" t="e">
        <f xml:space="preserve"> INDEX('Supino Feminino'!$K$23:$K$24, 'Podium RAW'!B127)</f>
        <v>#N/A</v>
      </c>
      <c r="F127" s="1"/>
      <c r="G127" s="13" t="e">
        <f xml:space="preserve"> INDEX('Supino Feminino'!$B$23:$B$24,MATCH(3,'Supino Feminino'!$N$23:$N$24,0))</f>
        <v>#N/A</v>
      </c>
      <c r="H127" s="13" t="e">
        <f xml:space="preserve"> MATCH(G127,'Supino Feminino'!$B$23:$B$24,0)</f>
        <v>#N/A</v>
      </c>
      <c r="I127" s="13" t="e">
        <f xml:space="preserve"> INDEX('Supino Feminino'!$J$23:$J$24,'Podium RAW'!H127)</f>
        <v>#N/A</v>
      </c>
      <c r="J127" s="13" t="e">
        <f>INDEX('Supino Feminino'!$E$23:$E$24,'Podium RAW'!H127)</f>
        <v>#N/A</v>
      </c>
      <c r="K127" s="39" t="e">
        <f xml:space="preserve"> INDEX('Supino Feminino'!$K$23:$K$24, 'Podium RAW'!H127)</f>
        <v>#N/A</v>
      </c>
      <c r="L127" s="1"/>
      <c r="M127" s="13" t="e">
        <f xml:space="preserve"> INDEX('Supino Feminino'!$B$23:$B$24,MATCH(3,'Supino Feminino'!$O$23:$O$24,0))</f>
        <v>#N/A</v>
      </c>
      <c r="N127" s="13" t="e">
        <f xml:space="preserve"> MATCH(M127,'Supino Feminino'!$B$23:$B$24,0)</f>
        <v>#N/A</v>
      </c>
      <c r="O127" s="13" t="e">
        <f xml:space="preserve"> INDEX('Supino Feminino'!$J$23:$J$24,'Podium RAW'!N127)</f>
        <v>#N/A</v>
      </c>
      <c r="P127" s="13" t="e">
        <f>INDEX('Supino Feminino'!$E$23:$E$24,'Podium RAW'!N127)</f>
        <v>#N/A</v>
      </c>
      <c r="Q127" s="39" t="e">
        <f xml:space="preserve"> INDEX('Supino Feminino'!$K$23:$K$24, 'Podium RAW'!N127)</f>
        <v>#N/A</v>
      </c>
      <c r="R127" s="1"/>
      <c r="S127" s="13"/>
      <c r="T127" s="13"/>
      <c r="U127" s="13"/>
      <c r="V127" s="13"/>
      <c r="W127" s="39"/>
      <c r="X127" s="1"/>
      <c r="Y127" s="13" t="e">
        <f xml:space="preserve"> INDEX('Supino Feminino'!$B$23:$B$24,MATCH(3,'Supino Feminino'!$Q$23:$Q$24,0))</f>
        <v>#N/A</v>
      </c>
      <c r="Z127" s="13" t="e">
        <f xml:space="preserve"> MATCH(Y127,'Supino Feminino'!$B$23:$B$24,0)</f>
        <v>#N/A</v>
      </c>
      <c r="AA127" s="13" t="e">
        <f xml:space="preserve"> INDEX('Supino Feminino'!$J$23:$J$24,'Podium RAW'!Z127)</f>
        <v>#N/A</v>
      </c>
      <c r="AB127" s="13" t="e">
        <f>INDEX('Supino Feminino'!$E$23:$E$24,'Podium RAW'!Z127)</f>
        <v>#N/A</v>
      </c>
      <c r="AC127" s="39" t="e">
        <f xml:space="preserve"> INDEX('Supino Feminino'!$K$23:$K$24, 'Podium RAW'!Z127)</f>
        <v>#N/A</v>
      </c>
      <c r="AD127" s="1"/>
    </row>
    <row r="128" spans="1:30" x14ac:dyDescent="0.25">
      <c r="A128" s="35" t="e">
        <f xml:space="preserve"> INDEX('Supino Feminino'!$B$23:$B$24,MATCH(4,'Supino Feminino'!$M$23:$M$24,0))</f>
        <v>#N/A</v>
      </c>
      <c r="B128" s="13" t="e">
        <f xml:space="preserve"> MATCH(A128,'Supino Feminino'!$B$23:$B$24,0)</f>
        <v>#N/A</v>
      </c>
      <c r="C128" s="13" t="e">
        <f xml:space="preserve"> INDEX('Supino Feminino'!$J$23:$J$24,'Podium RAW'!B128)</f>
        <v>#N/A</v>
      </c>
      <c r="D128" s="13" t="e">
        <f>INDEX('Supino Feminino'!$E$23:$E$24,'Podium RAW'!B128)</f>
        <v>#N/A</v>
      </c>
      <c r="E128" s="39" t="e">
        <f xml:space="preserve"> INDEX('Supino Feminino'!$K$23:$K$24, 'Podium RAW'!B128)</f>
        <v>#N/A</v>
      </c>
      <c r="F128" s="1"/>
      <c r="G128" s="13" t="e">
        <f xml:space="preserve"> INDEX('Supino Feminino'!$B$23:$B$24,MATCH(4,'Supino Feminino'!$N$23:$N$24,0))</f>
        <v>#N/A</v>
      </c>
      <c r="H128" s="13" t="e">
        <f xml:space="preserve"> MATCH(G128,'Supino Feminino'!$B$23:$B$24,0)</f>
        <v>#N/A</v>
      </c>
      <c r="I128" s="13" t="e">
        <f xml:space="preserve"> INDEX('Supino Feminino'!$J$23:$J$24,'Podium RAW'!H128)</f>
        <v>#N/A</v>
      </c>
      <c r="J128" s="13" t="e">
        <f>INDEX('Supino Feminino'!$E$23:$E$24,'Podium RAW'!H128)</f>
        <v>#N/A</v>
      </c>
      <c r="K128" s="39" t="e">
        <f xml:space="preserve"> INDEX('Supino Feminino'!$K$23:$K$24, 'Podium RAW'!H128)</f>
        <v>#N/A</v>
      </c>
      <c r="L128" s="1"/>
      <c r="M128" s="13" t="e">
        <f xml:space="preserve"> INDEX('Supino Feminino'!$B$23:$B$24,MATCH(4,'Supino Feminino'!$O$23:$O$24,0))</f>
        <v>#N/A</v>
      </c>
      <c r="N128" s="13" t="e">
        <f xml:space="preserve"> MATCH(M128,'Supino Feminino'!$B$23:$B$24,0)</f>
        <v>#N/A</v>
      </c>
      <c r="O128" s="13" t="e">
        <f xml:space="preserve"> INDEX('Supino Feminino'!$J$23:$J$24,'Podium RAW'!N128)</f>
        <v>#N/A</v>
      </c>
      <c r="P128" s="13" t="e">
        <f>INDEX('Supino Feminino'!$E$23:$E$24,'Podium RAW'!N128)</f>
        <v>#N/A</v>
      </c>
      <c r="Q128" s="39" t="e">
        <f xml:space="preserve"> INDEX('Supino Feminino'!$K$23:$K$24, 'Podium RAW'!N128)</f>
        <v>#N/A</v>
      </c>
      <c r="R128" s="1"/>
      <c r="S128" s="13"/>
      <c r="T128" s="13"/>
      <c r="U128" s="13"/>
      <c r="V128" s="13"/>
      <c r="W128" s="39"/>
      <c r="X128" s="1"/>
      <c r="Y128" s="13" t="e">
        <f xml:space="preserve"> INDEX('Supino Feminino'!$B$23:$B$24,MATCH(4,'Supino Feminino'!$Q$23:$Q$24,0))</f>
        <v>#N/A</v>
      </c>
      <c r="Z128" s="13" t="e">
        <f xml:space="preserve"> MATCH(Y128,'Supino Feminino'!$B$23:$B$24,0)</f>
        <v>#N/A</v>
      </c>
      <c r="AA128" s="13" t="e">
        <f xml:space="preserve"> INDEX('Supino Feminino'!$J$23:$J$24,'Podium RAW'!Z128)</f>
        <v>#N/A</v>
      </c>
      <c r="AB128" s="13" t="e">
        <f>INDEX('Supino Feminino'!$E$23:$E$24,'Podium RAW'!Z128)</f>
        <v>#N/A</v>
      </c>
      <c r="AC128" s="39" t="e">
        <f xml:space="preserve"> INDEX('Supino Feminino'!$K$23:$K$24, 'Podium RAW'!Z128)</f>
        <v>#N/A</v>
      </c>
      <c r="AD128" s="1"/>
    </row>
    <row r="129" spans="1:30" x14ac:dyDescent="0.25">
      <c r="A129" s="35" t="e">
        <f xml:space="preserve"> INDEX('Supino Feminino'!$B$23:$B$24,MATCH(5,'Supino Feminino'!$M$23:$M$24,0))</f>
        <v>#N/A</v>
      </c>
      <c r="B129" s="13" t="e">
        <f xml:space="preserve"> MATCH(A129,'Supino Feminino'!$B$23:$B$24,0)</f>
        <v>#N/A</v>
      </c>
      <c r="C129" s="13" t="e">
        <f xml:space="preserve"> INDEX('Supino Feminino'!$J$23:$J$24,'Podium RAW'!B129)</f>
        <v>#N/A</v>
      </c>
      <c r="D129" s="13" t="e">
        <f>INDEX('Supino Feminino'!$E$23:$E$24,'Podium RAW'!B129)</f>
        <v>#N/A</v>
      </c>
      <c r="E129" s="39" t="e">
        <f xml:space="preserve"> INDEX('Supino Feminino'!$K$23:$K$24, 'Podium RAW'!B129)</f>
        <v>#N/A</v>
      </c>
      <c r="F129" s="1"/>
      <c r="G129" s="13" t="e">
        <f xml:space="preserve"> INDEX('Supino Feminino'!$B$23:$B$24,MATCH(5,'Supino Feminino'!$N$23:$N$24,0))</f>
        <v>#N/A</v>
      </c>
      <c r="H129" s="13" t="e">
        <f xml:space="preserve"> MATCH(G129,'Supino Feminino'!$B$23:$B$24,0)</f>
        <v>#N/A</v>
      </c>
      <c r="I129" s="13" t="e">
        <f xml:space="preserve"> INDEX('Supino Feminino'!$J$23:$J$24,'Podium RAW'!H129)</f>
        <v>#N/A</v>
      </c>
      <c r="J129" s="13" t="e">
        <f>INDEX('Supino Feminino'!$E$23:$E$24,'Podium RAW'!H129)</f>
        <v>#N/A</v>
      </c>
      <c r="K129" s="39" t="e">
        <f xml:space="preserve"> INDEX('Supino Feminino'!$K$23:$K$24, 'Podium RAW'!H129)</f>
        <v>#N/A</v>
      </c>
      <c r="L129" s="1"/>
      <c r="M129" s="13" t="e">
        <f xml:space="preserve"> INDEX('Supino Feminino'!$B$23:$B$24,MATCH(5,'Supino Feminino'!$O$23:$O$24,0))</f>
        <v>#N/A</v>
      </c>
      <c r="N129" s="13" t="e">
        <f xml:space="preserve"> MATCH(M129,'Supino Feminino'!$B$23:$B$24,0)</f>
        <v>#N/A</v>
      </c>
      <c r="O129" s="13" t="e">
        <f xml:space="preserve"> INDEX('Supino Feminino'!$J$23:$J$24,'Podium RAW'!N129)</f>
        <v>#N/A</v>
      </c>
      <c r="P129" s="13" t="e">
        <f>INDEX('Supino Feminino'!$E$23:$E$24,'Podium RAW'!N129)</f>
        <v>#N/A</v>
      </c>
      <c r="Q129" s="39" t="e">
        <f xml:space="preserve"> INDEX('Supino Feminino'!$K$23:$K$24, 'Podium RAW'!N129)</f>
        <v>#N/A</v>
      </c>
      <c r="R129" s="1"/>
      <c r="S129" s="13"/>
      <c r="T129" s="13"/>
      <c r="U129" s="13"/>
      <c r="V129" s="13"/>
      <c r="W129" s="39"/>
      <c r="X129" s="1"/>
      <c r="Y129" s="13" t="e">
        <f xml:space="preserve"> INDEX('Supino Feminino'!$B$23:$B$24,MATCH(5,'Supino Feminino'!$Q$23:$Q$24,0))</f>
        <v>#N/A</v>
      </c>
      <c r="Z129" s="13" t="e">
        <f xml:space="preserve"> MATCH(Y129,'Supino Feminino'!$B$23:$B$24,0)</f>
        <v>#N/A</v>
      </c>
      <c r="AA129" s="13" t="e">
        <f xml:space="preserve"> INDEX('Supino Feminino'!$J$23:$J$24,'Podium RAW'!Z129)</f>
        <v>#N/A</v>
      </c>
      <c r="AB129" s="13" t="e">
        <f>INDEX('Supino Feminino'!$E$23:$E$24,'Podium RAW'!Z129)</f>
        <v>#N/A</v>
      </c>
      <c r="AC129" s="39" t="e">
        <f xml:space="preserve"> INDEX('Supino Feminino'!$K$23:$K$24, 'Podium RAW'!Z129)</f>
        <v>#N/A</v>
      </c>
      <c r="AD129" s="1"/>
    </row>
    <row r="130" spans="1:30" x14ac:dyDescent="0.25">
      <c r="A130" s="35" t="e">
        <f xml:space="preserve"> INDEX('Supino Feminino'!$B$23:$B$24,MATCH(6,'Supino Feminino'!$M$23:$M$24,0))</f>
        <v>#N/A</v>
      </c>
      <c r="B130" s="13" t="e">
        <f xml:space="preserve"> MATCH(A130,'Supino Feminino'!$B$23:$B$24,0)</f>
        <v>#N/A</v>
      </c>
      <c r="C130" s="13" t="e">
        <f xml:space="preserve"> INDEX('Supino Feminino'!$J$23:$J$24,'Podium RAW'!B130)</f>
        <v>#N/A</v>
      </c>
      <c r="D130" s="13" t="e">
        <f>INDEX('Supino Feminino'!$E$23:$E$24,'Podium RAW'!B130)</f>
        <v>#N/A</v>
      </c>
      <c r="E130" s="39" t="e">
        <f xml:space="preserve"> INDEX('Supino Feminino'!$K$23:$K$24, 'Podium RAW'!B130)</f>
        <v>#N/A</v>
      </c>
      <c r="F130" s="1"/>
      <c r="G130" s="13" t="e">
        <f xml:space="preserve"> INDEX('Supino Feminino'!$B$23:$B$24,MATCH(6,'Supino Feminino'!$N$23:$N$24,0))</f>
        <v>#N/A</v>
      </c>
      <c r="H130" s="13" t="e">
        <f xml:space="preserve"> MATCH(G130,'Supino Feminino'!$B$23:$B$24,0)</f>
        <v>#N/A</v>
      </c>
      <c r="I130" s="13" t="e">
        <f xml:space="preserve"> INDEX('Supino Feminino'!$J$23:$J$24,'Podium RAW'!H130)</f>
        <v>#N/A</v>
      </c>
      <c r="J130" s="13" t="e">
        <f>INDEX('Supino Feminino'!$E$23:$E$24,'Podium RAW'!H130)</f>
        <v>#N/A</v>
      </c>
      <c r="K130" s="39" t="e">
        <f xml:space="preserve"> INDEX('Supino Feminino'!$K$23:$K$24, 'Podium RAW'!H130)</f>
        <v>#N/A</v>
      </c>
      <c r="L130" s="1"/>
      <c r="M130" s="13" t="e">
        <f xml:space="preserve"> INDEX('Supino Feminino'!$B$23:$B$24,MATCH(6,'Supino Feminino'!$O$23:$O$24,0))</f>
        <v>#N/A</v>
      </c>
      <c r="N130" s="13" t="e">
        <f xml:space="preserve"> MATCH(M130,'Supino Feminino'!$B$23:$B$24,0)</f>
        <v>#N/A</v>
      </c>
      <c r="O130" s="13" t="e">
        <f xml:space="preserve"> INDEX('Supino Feminino'!$J$23:$J$24,'Podium RAW'!N130)</f>
        <v>#N/A</v>
      </c>
      <c r="P130" s="13" t="e">
        <f>INDEX('Supino Feminino'!$E$23:$E$24,'Podium RAW'!N130)</f>
        <v>#N/A</v>
      </c>
      <c r="Q130" s="39" t="e">
        <f xml:space="preserve"> INDEX('Supino Feminino'!$K$23:$K$24, 'Podium RAW'!N130)</f>
        <v>#N/A</v>
      </c>
      <c r="R130" s="1"/>
      <c r="S130" s="13"/>
      <c r="T130" s="13"/>
      <c r="U130" s="13"/>
      <c r="V130" s="13"/>
      <c r="W130" s="39"/>
      <c r="X130" s="1"/>
      <c r="Y130" s="13" t="e">
        <f xml:space="preserve"> INDEX('Supino Feminino'!$B$23:$B$24,MATCH(6,'Supino Feminino'!$Q$23:$Q$24,0))</f>
        <v>#N/A</v>
      </c>
      <c r="Z130" s="13" t="e">
        <f xml:space="preserve"> MATCH(Y130,'Supino Feminino'!$B$23:$B$24,0)</f>
        <v>#N/A</v>
      </c>
      <c r="AA130" s="13" t="e">
        <f xml:space="preserve"> INDEX('Supino Feminino'!$J$23:$J$24,'Podium RAW'!Z130)</f>
        <v>#N/A</v>
      </c>
      <c r="AB130" s="13" t="e">
        <f>INDEX('Supino Feminino'!$E$23:$E$24,'Podium RAW'!Z130)</f>
        <v>#N/A</v>
      </c>
      <c r="AC130" s="39" t="e">
        <f xml:space="preserve"> INDEX('Supino Feminino'!$K$23:$K$24, 'Podium RAW'!Z130)</f>
        <v>#N/A</v>
      </c>
      <c r="AD130" s="1"/>
    </row>
    <row r="131" spans="1:30" x14ac:dyDescent="0.25">
      <c r="A131" s="35" t="e">
        <f xml:space="preserve"> INDEX('Supino Feminino'!$B$23:$B$24,MATCH(7,'Supino Feminino'!$M$23:$M$24,0))</f>
        <v>#N/A</v>
      </c>
      <c r="B131" s="13" t="e">
        <f xml:space="preserve"> MATCH(A131,'Supino Feminino'!$B$23:$B$24,0)</f>
        <v>#N/A</v>
      </c>
      <c r="C131" s="13" t="e">
        <f xml:space="preserve"> INDEX('Supino Feminino'!$J$23:$J$24,'Podium RAW'!B131)</f>
        <v>#N/A</v>
      </c>
      <c r="D131" s="13" t="e">
        <f>INDEX('Supino Feminino'!$E$23:$E$24,'Podium RAW'!B131)</f>
        <v>#N/A</v>
      </c>
      <c r="E131" s="39" t="e">
        <f xml:space="preserve"> INDEX('Supino Feminino'!$K$23:$K$24, 'Podium RAW'!B131)</f>
        <v>#N/A</v>
      </c>
      <c r="F131" s="1"/>
      <c r="G131" s="13" t="e">
        <f xml:space="preserve"> INDEX('Supino Feminino'!$B$23:$B$24,MATCH(7,'Supino Feminino'!$N$23:$N$24,0))</f>
        <v>#N/A</v>
      </c>
      <c r="H131" s="13" t="e">
        <f xml:space="preserve"> MATCH(G131,'Supino Feminino'!$B$23:$B$24,0)</f>
        <v>#N/A</v>
      </c>
      <c r="I131" s="13" t="e">
        <f xml:space="preserve"> INDEX('Supino Feminino'!$J$23:$J$24,'Podium RAW'!H131)</f>
        <v>#N/A</v>
      </c>
      <c r="J131" s="13" t="e">
        <f>INDEX('Supino Feminino'!$E$23:$E$24,'Podium RAW'!H131)</f>
        <v>#N/A</v>
      </c>
      <c r="K131" s="39" t="e">
        <f xml:space="preserve"> INDEX('Supino Feminino'!$K$23:$K$24, 'Podium RAW'!H131)</f>
        <v>#N/A</v>
      </c>
      <c r="L131" s="1"/>
      <c r="M131" s="13" t="e">
        <f xml:space="preserve"> INDEX('Supino Feminino'!$B$23:$B$24,MATCH(7,'Supino Feminino'!$O$23:$O$24,0))</f>
        <v>#N/A</v>
      </c>
      <c r="N131" s="13" t="e">
        <f xml:space="preserve"> MATCH(M131,'Supino Feminino'!$B$23:$B$24,0)</f>
        <v>#N/A</v>
      </c>
      <c r="O131" s="13" t="e">
        <f xml:space="preserve"> INDEX('Supino Feminino'!$J$23:$J$24,'Podium RAW'!N131)</f>
        <v>#N/A</v>
      </c>
      <c r="P131" s="13" t="e">
        <f>INDEX('Supino Feminino'!$E$23:$E$24,'Podium RAW'!N131)</f>
        <v>#N/A</v>
      </c>
      <c r="Q131" s="39" t="e">
        <f xml:space="preserve"> INDEX('Supino Feminino'!$K$23:$K$24, 'Podium RAW'!N131)</f>
        <v>#N/A</v>
      </c>
      <c r="R131" s="1"/>
      <c r="S131" s="13"/>
      <c r="T131" s="13"/>
      <c r="U131" s="13"/>
      <c r="V131" s="13"/>
      <c r="W131" s="39"/>
      <c r="X131" s="1"/>
      <c r="Y131" s="13" t="e">
        <f xml:space="preserve"> INDEX('Supino Feminino'!$B$23:$B$24,MATCH(7,'Supino Feminino'!$Q$23:$Q$24,0))</f>
        <v>#N/A</v>
      </c>
      <c r="Z131" s="13" t="e">
        <f xml:space="preserve"> MATCH(Y131,'Supino Feminino'!$B$23:$B$24,0)</f>
        <v>#N/A</v>
      </c>
      <c r="AA131" s="13" t="e">
        <f xml:space="preserve"> INDEX('Supino Feminino'!$J$23:$J$24,'Podium RAW'!Z131)</f>
        <v>#N/A</v>
      </c>
      <c r="AB131" s="13" t="e">
        <f>INDEX('Supino Feminino'!$E$23:$E$24,'Podium RAW'!Z131)</f>
        <v>#N/A</v>
      </c>
      <c r="AC131" s="39" t="e">
        <f xml:space="preserve"> INDEX('Supino Feminino'!$K$23:$K$24, 'Podium RAW'!Z131)</f>
        <v>#N/A</v>
      </c>
      <c r="AD131" s="1"/>
    </row>
    <row r="132" spans="1:30" x14ac:dyDescent="0.25">
      <c r="A132" s="35" t="e">
        <f xml:space="preserve"> INDEX('Supino Feminino'!$B$23:$B$24,MATCH(8,'Supino Feminino'!$M$23:$M$24,0))</f>
        <v>#N/A</v>
      </c>
      <c r="B132" s="13" t="e">
        <f xml:space="preserve"> MATCH(A132,'Supino Feminino'!$B$23:$B$24,0)</f>
        <v>#N/A</v>
      </c>
      <c r="C132" s="13" t="e">
        <f xml:space="preserve"> INDEX('Supino Feminino'!$J$23:$J$24,'Podium RAW'!B132)</f>
        <v>#N/A</v>
      </c>
      <c r="D132" s="13" t="e">
        <f>INDEX('Supino Feminino'!$E$23:$E$24,'Podium RAW'!B132)</f>
        <v>#N/A</v>
      </c>
      <c r="E132" s="39" t="e">
        <f xml:space="preserve"> INDEX('Supino Feminino'!$K$23:$K$24, 'Podium RAW'!B132)</f>
        <v>#N/A</v>
      </c>
      <c r="F132" s="1"/>
      <c r="G132" s="13" t="e">
        <f xml:space="preserve"> INDEX('Supino Feminino'!$B$23:$B$24,MATCH(8,'Supino Feminino'!$N$23:$N$24,0))</f>
        <v>#N/A</v>
      </c>
      <c r="H132" s="13" t="e">
        <f xml:space="preserve"> MATCH(G132,'Supino Feminino'!$B$23:$B$24,0)</f>
        <v>#N/A</v>
      </c>
      <c r="I132" s="13" t="e">
        <f xml:space="preserve"> INDEX('Supino Feminino'!$J$23:$J$24,'Podium RAW'!H132)</f>
        <v>#N/A</v>
      </c>
      <c r="J132" s="13" t="e">
        <f>INDEX('Supino Feminino'!$E$23:$E$24,'Podium RAW'!H132)</f>
        <v>#N/A</v>
      </c>
      <c r="K132" s="39" t="e">
        <f xml:space="preserve"> INDEX('Supino Feminino'!$K$23:$K$24, 'Podium RAW'!H132)</f>
        <v>#N/A</v>
      </c>
      <c r="L132" s="1"/>
      <c r="M132" s="13" t="e">
        <f xml:space="preserve"> INDEX('Supino Feminino'!$B$23:$B$24,MATCH(8,'Supino Feminino'!$O$23:$O$24,0))</f>
        <v>#N/A</v>
      </c>
      <c r="N132" s="13" t="e">
        <f xml:space="preserve"> MATCH(M132,'Supino Feminino'!$B$23:$B$24,0)</f>
        <v>#N/A</v>
      </c>
      <c r="O132" s="13" t="e">
        <f xml:space="preserve"> INDEX('Supino Feminino'!$J$23:$J$24,'Podium RAW'!N132)</f>
        <v>#N/A</v>
      </c>
      <c r="P132" s="13" t="e">
        <f>INDEX('Supino Feminino'!$E$23:$E$24,'Podium RAW'!N132)</f>
        <v>#N/A</v>
      </c>
      <c r="Q132" s="39" t="e">
        <f xml:space="preserve"> INDEX('Supino Feminino'!$K$23:$K$24, 'Podium RAW'!N132)</f>
        <v>#N/A</v>
      </c>
      <c r="R132" s="1"/>
      <c r="S132" s="13"/>
      <c r="T132" s="13"/>
      <c r="U132" s="13"/>
      <c r="V132" s="13"/>
      <c r="W132" s="39"/>
      <c r="X132" s="1"/>
      <c r="Y132" s="13" t="e">
        <f xml:space="preserve"> INDEX('Supino Feminino'!$B$23:$B$24,MATCH(8,'Supino Feminino'!$Q$23:$Q$24,0))</f>
        <v>#N/A</v>
      </c>
      <c r="Z132" s="13" t="e">
        <f xml:space="preserve"> MATCH(Y132,'Supino Feminino'!$B$23:$B$24,0)</f>
        <v>#N/A</v>
      </c>
      <c r="AA132" s="13" t="e">
        <f xml:space="preserve"> INDEX('Supino Feminino'!$J$23:$J$24,'Podium RAW'!Z132)</f>
        <v>#N/A</v>
      </c>
      <c r="AB132" s="13" t="e">
        <f>INDEX('Supino Feminino'!$E$23:$E$24,'Podium RAW'!Z132)</f>
        <v>#N/A</v>
      </c>
      <c r="AC132" s="39" t="e">
        <f xml:space="preserve"> INDEX('Supino Feminino'!$K$23:$K$24, 'Podium RAW'!Z132)</f>
        <v>#N/A</v>
      </c>
      <c r="AD132" s="1"/>
    </row>
    <row r="133" spans="1:30" x14ac:dyDescent="0.25">
      <c r="A133" s="35" t="e">
        <f xml:space="preserve"> INDEX('Supino Feminino'!$B$23:$B$24,MATCH(9,'Supino Feminino'!$M$23:$M$24,0))</f>
        <v>#N/A</v>
      </c>
      <c r="B133" s="13" t="e">
        <f xml:space="preserve"> MATCH(A133,'Supino Feminino'!$B$23:$B$24,0)</f>
        <v>#N/A</v>
      </c>
      <c r="C133" s="13" t="e">
        <f xml:space="preserve"> INDEX('Supino Feminino'!$J$23:$J$24,'Podium RAW'!B133)</f>
        <v>#N/A</v>
      </c>
      <c r="D133" s="13" t="e">
        <f>INDEX('Supino Feminino'!$E$23:$E$24,'Podium RAW'!B133)</f>
        <v>#N/A</v>
      </c>
      <c r="E133" s="39" t="e">
        <f xml:space="preserve"> INDEX('Supino Feminino'!$K$23:$K$24, 'Podium RAW'!B133)</f>
        <v>#N/A</v>
      </c>
      <c r="F133" s="1"/>
      <c r="G133" s="13" t="e">
        <f xml:space="preserve"> INDEX('Supino Feminino'!$B$23:$B$24,MATCH(9,'Supino Feminino'!$N$23:$N$24,0))</f>
        <v>#N/A</v>
      </c>
      <c r="H133" s="13" t="e">
        <f xml:space="preserve"> MATCH(G133,'Supino Feminino'!$B$23:$B$24,0)</f>
        <v>#N/A</v>
      </c>
      <c r="I133" s="13" t="e">
        <f xml:space="preserve"> INDEX('Supino Feminino'!$J$23:$J$24,'Podium RAW'!H133)</f>
        <v>#N/A</v>
      </c>
      <c r="J133" s="13" t="e">
        <f>INDEX('Supino Feminino'!$E$23:$E$24,'Podium RAW'!H133)</f>
        <v>#N/A</v>
      </c>
      <c r="K133" s="39" t="e">
        <f xml:space="preserve"> INDEX('Supino Feminino'!$K$23:$K$24, 'Podium RAW'!H133)</f>
        <v>#N/A</v>
      </c>
      <c r="L133" s="1"/>
      <c r="M133" s="13" t="e">
        <f xml:space="preserve"> INDEX('Supino Feminino'!$B$23:$B$24,MATCH(9,'Supino Feminino'!$O$23:$O$24,0))</f>
        <v>#N/A</v>
      </c>
      <c r="N133" s="13" t="e">
        <f xml:space="preserve"> MATCH(M133,'Supino Feminino'!$B$23:$B$24,0)</f>
        <v>#N/A</v>
      </c>
      <c r="O133" s="13" t="e">
        <f xml:space="preserve"> INDEX('Supino Feminino'!$J$23:$J$24,'Podium RAW'!N133)</f>
        <v>#N/A</v>
      </c>
      <c r="P133" s="13" t="e">
        <f>INDEX('Supino Feminino'!$E$23:$E$24,'Podium RAW'!N133)</f>
        <v>#N/A</v>
      </c>
      <c r="Q133" s="39" t="e">
        <f xml:space="preserve"> INDEX('Supino Feminino'!$K$23:$K$24, 'Podium RAW'!N133)</f>
        <v>#N/A</v>
      </c>
      <c r="R133" s="1"/>
      <c r="S133" s="13"/>
      <c r="T133" s="13"/>
      <c r="U133" s="13"/>
      <c r="V133" s="13"/>
      <c r="W133" s="39"/>
      <c r="X133" s="1"/>
      <c r="Y133" s="13" t="e">
        <f xml:space="preserve"> INDEX('Supino Feminino'!$B$23:$B$24,MATCH(9,'Supino Feminino'!$Q$23:$Q$24,0))</f>
        <v>#N/A</v>
      </c>
      <c r="Z133" s="13" t="e">
        <f xml:space="preserve"> MATCH(Y133,'Supino Feminino'!$B$23:$B$24,0)</f>
        <v>#N/A</v>
      </c>
      <c r="AA133" s="13" t="e">
        <f xml:space="preserve"> INDEX('Supino Feminino'!$J$23:$J$24,'Podium RAW'!Z133)</f>
        <v>#N/A</v>
      </c>
      <c r="AB133" s="13" t="e">
        <f>INDEX('Supino Feminino'!$E$23:$E$24,'Podium RAW'!Z133)</f>
        <v>#N/A</v>
      </c>
      <c r="AC133" s="39" t="e">
        <f xml:space="preserve"> INDEX('Supino Feminino'!$K$23:$K$24, 'Podium RAW'!Z133)</f>
        <v>#N/A</v>
      </c>
      <c r="AD133" s="1"/>
    </row>
    <row r="134" spans="1:30" x14ac:dyDescent="0.25">
      <c r="A134" s="35" t="e">
        <f xml:space="preserve"> INDEX('Supino Feminino'!$B$23:$B$24,MATCH(10,'Supino Feminino'!$M$23:$M$24,0))</f>
        <v>#N/A</v>
      </c>
      <c r="B134" s="13" t="e">
        <f xml:space="preserve"> MATCH(A134,'Supino Feminino'!$B$23:$B$24,0)</f>
        <v>#N/A</v>
      </c>
      <c r="C134" s="13" t="e">
        <f xml:space="preserve"> INDEX('Supino Feminino'!$J$23:$J$24,'Podium RAW'!B134)</f>
        <v>#N/A</v>
      </c>
      <c r="D134" s="13" t="e">
        <f>INDEX('Supino Feminino'!$E$23:$E$24,'Podium RAW'!B134)</f>
        <v>#N/A</v>
      </c>
      <c r="E134" s="39" t="e">
        <f xml:space="preserve"> INDEX('Supino Feminino'!$K$23:$K$24, 'Podium RAW'!B134)</f>
        <v>#N/A</v>
      </c>
      <c r="F134" s="1"/>
      <c r="G134" s="13" t="e">
        <f xml:space="preserve"> INDEX('Supino Feminino'!$B$23:$B$24,MATCH(10,'Supino Feminino'!$N$23:$N$24,0))</f>
        <v>#N/A</v>
      </c>
      <c r="H134" s="13" t="e">
        <f xml:space="preserve"> MATCH(G134,'Supino Feminino'!$B$23:$B$24,0)</f>
        <v>#N/A</v>
      </c>
      <c r="I134" s="13" t="e">
        <f xml:space="preserve"> INDEX('Supino Feminino'!$J$23:$J$24,'Podium RAW'!H134)</f>
        <v>#N/A</v>
      </c>
      <c r="J134" s="13" t="e">
        <f>INDEX('Supino Feminino'!$E$23:$E$24,'Podium RAW'!H134)</f>
        <v>#N/A</v>
      </c>
      <c r="K134" s="39" t="e">
        <f xml:space="preserve"> INDEX('Supino Feminino'!$K$23:$K$24, 'Podium RAW'!H134)</f>
        <v>#N/A</v>
      </c>
      <c r="L134" s="1"/>
      <c r="M134" s="13" t="e">
        <f xml:space="preserve"> INDEX('Supino Feminino'!$B$23:$B$24,MATCH(10,'Supino Feminino'!$O$23:$O$24,0))</f>
        <v>#N/A</v>
      </c>
      <c r="N134" s="13" t="e">
        <f xml:space="preserve"> MATCH(M134,'Supino Feminino'!$B$23:$B$24,0)</f>
        <v>#N/A</v>
      </c>
      <c r="O134" s="13" t="e">
        <f xml:space="preserve"> INDEX('Supino Feminino'!$J$23:$J$24,'Podium RAW'!N134)</f>
        <v>#N/A</v>
      </c>
      <c r="P134" s="13" t="e">
        <f>INDEX('Supino Feminino'!$E$23:$E$24,'Podium RAW'!N134)</f>
        <v>#N/A</v>
      </c>
      <c r="Q134" s="39" t="e">
        <f xml:space="preserve"> INDEX('Supino Feminino'!$K$23:$K$24, 'Podium RAW'!N134)</f>
        <v>#N/A</v>
      </c>
      <c r="R134" s="1"/>
      <c r="S134" s="13"/>
      <c r="T134" s="13"/>
      <c r="U134" s="13"/>
      <c r="V134" s="13"/>
      <c r="W134" s="39"/>
      <c r="X134" s="1"/>
      <c r="Y134" s="13" t="e">
        <f xml:space="preserve"> INDEX('Supino Feminino'!$B$23:$B$24,MATCH(10,'Supino Feminino'!$Q$23:$Q$24,0))</f>
        <v>#N/A</v>
      </c>
      <c r="Z134" s="13" t="e">
        <f xml:space="preserve"> MATCH(Y134,'Supino Feminino'!$B$23:$B$24,0)</f>
        <v>#N/A</v>
      </c>
      <c r="AA134" s="13" t="e">
        <f xml:space="preserve"> INDEX('Supino Feminino'!$J$23:$J$24,'Podium RAW'!Z134)</f>
        <v>#N/A</v>
      </c>
      <c r="AB134" s="13" t="e">
        <f>INDEX('Supino Feminino'!$E$23:$E$24,'Podium RAW'!Z134)</f>
        <v>#N/A</v>
      </c>
      <c r="AC134" s="39" t="e">
        <f xml:space="preserve"> INDEX('Supino Feminino'!$K$23:$K$24, 'Podium RAW'!Z134)</f>
        <v>#N/A</v>
      </c>
      <c r="AD134" s="1"/>
    </row>
    <row r="135" spans="1:30" x14ac:dyDescent="0.25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thickBot="1" x14ac:dyDescent="0.3">
      <c r="A136" s="4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</sheetData>
  <autoFilter ref="A1:D135" xr:uid="{00000000-0009-0000-0000-000001000000}">
    <filterColumn colId="0" showButton="0"/>
    <filterColumn colId="1" showButton="0"/>
    <filterColumn colId="2" showButton="0"/>
  </autoFilter>
  <dataConsolidate>
    <dataRefs count="1">
      <dataRef name="$C$4:$C$7;$H$4:$H$7" r:id="rId1"/>
    </dataRefs>
  </dataConsolidate>
  <mergeCells count="51">
    <mergeCell ref="A1:D1"/>
    <mergeCell ref="A4:D4"/>
    <mergeCell ref="G4:J4"/>
    <mergeCell ref="M4:P4"/>
    <mergeCell ref="S4:V4"/>
    <mergeCell ref="Y4:AB4"/>
    <mergeCell ref="A5:D5"/>
    <mergeCell ref="G5:J5"/>
    <mergeCell ref="M5:P5"/>
    <mergeCell ref="S5:V5"/>
    <mergeCell ref="Y5:AB5"/>
    <mergeCell ref="A30:D30"/>
    <mergeCell ref="G30:J30"/>
    <mergeCell ref="M30:P30"/>
    <mergeCell ref="S30:V30"/>
    <mergeCell ref="Y30:AB30"/>
    <mergeCell ref="A31:D31"/>
    <mergeCell ref="G31:J31"/>
    <mergeCell ref="M31:P31"/>
    <mergeCell ref="S31:V31"/>
    <mergeCell ref="Y31:AB31"/>
    <mergeCell ref="A57:D57"/>
    <mergeCell ref="G57:J57"/>
    <mergeCell ref="M57:P57"/>
    <mergeCell ref="S57:V57"/>
    <mergeCell ref="Y57:AB57"/>
    <mergeCell ref="A58:D58"/>
    <mergeCell ref="G58:J58"/>
    <mergeCell ref="M58:P58"/>
    <mergeCell ref="S58:V58"/>
    <mergeCell ref="Y58:AB58"/>
    <mergeCell ref="A84:D84"/>
    <mergeCell ref="G84:J84"/>
    <mergeCell ref="M84:P84"/>
    <mergeCell ref="S84:V84"/>
    <mergeCell ref="Y84:AB84"/>
    <mergeCell ref="A85:D85"/>
    <mergeCell ref="G85:J85"/>
    <mergeCell ref="M85:P85"/>
    <mergeCell ref="S85:V85"/>
    <mergeCell ref="Y85:AB85"/>
    <mergeCell ref="A110:D110"/>
    <mergeCell ref="G110:J110"/>
    <mergeCell ref="M110:P110"/>
    <mergeCell ref="S110:V110"/>
    <mergeCell ref="Y110:AB110"/>
    <mergeCell ref="A111:D111"/>
    <mergeCell ref="G111:J111"/>
    <mergeCell ref="M111:P111"/>
    <mergeCell ref="S111:V111"/>
    <mergeCell ref="Y111:AB111"/>
  </mergeCell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4"/>
  <sheetViews>
    <sheetView topLeftCell="G10" workbookViewId="0">
      <selection activeCell="S21" sqref="S21"/>
    </sheetView>
  </sheetViews>
  <sheetFormatPr defaultRowHeight="15" x14ac:dyDescent="0.25"/>
  <cols>
    <col min="1" max="1" width="1.5703125" style="1" customWidth="1"/>
    <col min="4" max="4" width="8.85546875" bestFit="1" customWidth="1"/>
    <col min="5" max="5" width="9.5703125" bestFit="1" customWidth="1"/>
    <col min="6" max="6" width="14.5703125" bestFit="1" customWidth="1"/>
    <col min="7" max="7" width="2.5703125" customWidth="1"/>
    <col min="9" max="9" width="8.85546875" bestFit="1" customWidth="1"/>
    <col min="10" max="10" width="9.5703125" bestFit="1" customWidth="1"/>
    <col min="11" max="11" width="9.7109375" bestFit="1" customWidth="1"/>
    <col min="12" max="12" width="2.5703125" customWidth="1"/>
    <col min="15" max="15" width="9.5703125" bestFit="1" customWidth="1"/>
    <col min="16" max="16" width="9.7109375" bestFit="1" customWidth="1"/>
    <col min="17" max="17" width="2.5703125" customWidth="1"/>
    <col min="19" max="19" width="25" bestFit="1" customWidth="1"/>
    <col min="20" max="20" width="9.5703125" bestFit="1" customWidth="1"/>
    <col min="21" max="21" width="9.7109375" bestFit="1" customWidth="1"/>
    <col min="22" max="22" width="2.5703125" customWidth="1"/>
    <col min="24" max="24" width="8.85546875" bestFit="1" customWidth="1"/>
    <col min="25" max="25" width="9.5703125" bestFit="1" customWidth="1"/>
    <col min="26" max="26" width="9.7109375" bestFit="1" customWidth="1"/>
    <col min="27" max="27" width="2.5703125" customWidth="1"/>
    <col min="29" max="29" width="8.85546875" bestFit="1" customWidth="1"/>
    <col min="30" max="30" width="9.5703125" bestFit="1" customWidth="1"/>
    <col min="31" max="31" width="9.7109375" bestFit="1" customWidth="1"/>
    <col min="32" max="32" width="2.5703125" customWidth="1"/>
    <col min="34" max="34" width="8.85546875" bestFit="1" customWidth="1"/>
    <col min="35" max="35" width="9.5703125" bestFit="1" customWidth="1"/>
    <col min="36" max="36" width="9.7109375" bestFit="1" customWidth="1"/>
    <col min="37" max="37" width="2.5703125" customWidth="1"/>
    <col min="39" max="39" width="8.85546875" bestFit="1" customWidth="1"/>
    <col min="40" max="40" width="9.5703125" bestFit="1" customWidth="1"/>
    <col min="41" max="41" width="9.7109375" bestFit="1" customWidth="1"/>
    <col min="42" max="42" width="10.5703125" customWidth="1"/>
  </cols>
  <sheetData>
    <row r="1" spans="2:49" ht="55.5" customHeight="1" thickBot="1" x14ac:dyDescent="0.5">
      <c r="D1" s="4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2:49" ht="15" customHeight="1" x14ac:dyDescent="0.25">
      <c r="B2" s="43"/>
      <c r="C2" s="75" t="s">
        <v>45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44"/>
    </row>
    <row r="3" spans="2:49" x14ac:dyDescent="0.25">
      <c r="B3" s="45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46"/>
    </row>
    <row r="4" spans="2:49" ht="18.75" x14ac:dyDescent="0.25">
      <c r="B4" s="45"/>
      <c r="C4" s="68" t="s">
        <v>13</v>
      </c>
      <c r="D4" s="68"/>
      <c r="E4" s="68"/>
      <c r="F4" s="68"/>
      <c r="G4" s="47"/>
      <c r="H4" s="69" t="s">
        <v>22</v>
      </c>
      <c r="I4" s="68"/>
      <c r="J4" s="68"/>
      <c r="K4" s="68"/>
      <c r="L4" s="47"/>
      <c r="M4" s="69" t="s">
        <v>46</v>
      </c>
      <c r="N4" s="68"/>
      <c r="O4" s="68"/>
      <c r="P4" s="68"/>
      <c r="Q4" s="47"/>
      <c r="R4" s="69" t="s">
        <v>16</v>
      </c>
      <c r="S4" s="68"/>
      <c r="T4" s="68"/>
      <c r="U4" s="68"/>
      <c r="V4" s="47"/>
      <c r="W4" s="69" t="s">
        <v>24</v>
      </c>
      <c r="X4" s="68"/>
      <c r="Y4" s="68"/>
      <c r="Z4" s="68"/>
      <c r="AA4" s="47"/>
      <c r="AB4" s="69" t="s">
        <v>25</v>
      </c>
      <c r="AC4" s="68"/>
      <c r="AD4" s="68"/>
      <c r="AE4" s="68"/>
      <c r="AF4" s="47"/>
      <c r="AG4" s="69" t="s">
        <v>26</v>
      </c>
      <c r="AH4" s="68"/>
      <c r="AI4" s="68"/>
      <c r="AJ4" s="68"/>
      <c r="AK4" s="47"/>
      <c r="AL4" s="69" t="s">
        <v>27</v>
      </c>
      <c r="AM4" s="68"/>
      <c r="AN4" s="68"/>
      <c r="AO4" s="68"/>
      <c r="AP4" s="46"/>
    </row>
    <row r="5" spans="2:49" x14ac:dyDescent="0.25">
      <c r="B5" s="45"/>
      <c r="C5" s="8" t="s">
        <v>28</v>
      </c>
      <c r="D5" s="8" t="s">
        <v>3</v>
      </c>
      <c r="E5" s="8" t="s">
        <v>6</v>
      </c>
      <c r="F5" s="8" t="s">
        <v>47</v>
      </c>
      <c r="G5" s="47"/>
      <c r="H5" s="28" t="s">
        <v>28</v>
      </c>
      <c r="I5" s="8" t="s">
        <v>3</v>
      </c>
      <c r="J5" s="8" t="s">
        <v>6</v>
      </c>
      <c r="K5" s="8" t="s">
        <v>47</v>
      </c>
      <c r="L5" s="47"/>
      <c r="M5" s="28" t="s">
        <v>28</v>
      </c>
      <c r="N5" s="8" t="s">
        <v>3</v>
      </c>
      <c r="O5" s="8" t="s">
        <v>6</v>
      </c>
      <c r="P5" s="8" t="s">
        <v>47</v>
      </c>
      <c r="Q5" s="47"/>
      <c r="R5" s="28" t="s">
        <v>28</v>
      </c>
      <c r="S5" s="8" t="s">
        <v>3</v>
      </c>
      <c r="T5" s="8" t="s">
        <v>6</v>
      </c>
      <c r="U5" s="8" t="s">
        <v>47</v>
      </c>
      <c r="V5" s="47"/>
      <c r="W5" s="28" t="s">
        <v>28</v>
      </c>
      <c r="X5" s="8" t="s">
        <v>3</v>
      </c>
      <c r="Y5" s="8" t="s">
        <v>6</v>
      </c>
      <c r="Z5" s="8" t="s">
        <v>47</v>
      </c>
      <c r="AA5" s="47"/>
      <c r="AB5" s="28" t="s">
        <v>28</v>
      </c>
      <c r="AC5" s="8" t="s">
        <v>3</v>
      </c>
      <c r="AD5" s="8" t="s">
        <v>6</v>
      </c>
      <c r="AE5" s="8" t="s">
        <v>47</v>
      </c>
      <c r="AF5" s="47"/>
      <c r="AG5" s="28" t="s">
        <v>28</v>
      </c>
      <c r="AH5" s="8" t="s">
        <v>3</v>
      </c>
      <c r="AI5" s="8" t="s">
        <v>6</v>
      </c>
      <c r="AJ5" s="8" t="s">
        <v>47</v>
      </c>
      <c r="AK5" s="47"/>
      <c r="AL5" s="28" t="s">
        <v>28</v>
      </c>
      <c r="AM5" s="8" t="s">
        <v>3</v>
      </c>
      <c r="AN5" s="8" t="s">
        <v>6</v>
      </c>
      <c r="AO5" s="8" t="s">
        <v>47</v>
      </c>
      <c r="AP5" s="46"/>
    </row>
    <row r="6" spans="2:49" x14ac:dyDescent="0.25">
      <c r="B6" s="48"/>
      <c r="C6" s="12" t="s">
        <v>29</v>
      </c>
      <c r="D6" s="13" t="e">
        <f xml:space="preserve"> INDEX('Supino Feminino'!$B:$B, MATCH(F6, 'Supino Feminino'!$K:$K,0),1)</f>
        <v>#N/A</v>
      </c>
      <c r="E6" s="13" t="e">
        <f xml:space="preserve"> INDEX('Supino Feminino'!$E:$E, MATCH(F6, 'Supino Feminino'!$K:$K,0),1)</f>
        <v>#N/A</v>
      </c>
      <c r="F6" s="32" t="e">
        <f xml:space="preserve"> LARGE('Podium RAW'!$E:$E,1)</f>
        <v>#N/A</v>
      </c>
      <c r="G6" s="47"/>
      <c r="H6" s="35" t="s">
        <v>29</v>
      </c>
      <c r="I6" s="13" t="e">
        <f xml:space="preserve"> INDEX('Supino Feminino'!$B:$B, MATCH(K6, 'Supino Feminino'!$K:$K,0),1)</f>
        <v>#N/A</v>
      </c>
      <c r="J6" s="13" t="e">
        <f xml:space="preserve"> INDEX('Supino Feminino'!$E:$E, MATCH(K6, 'Supino Feminino'!$K:$K,0),1)</f>
        <v>#N/A</v>
      </c>
      <c r="K6" s="32" t="e">
        <f xml:space="preserve"> LARGE('Podium RAW'!$K:$K,1)</f>
        <v>#N/A</v>
      </c>
      <c r="L6" s="47"/>
      <c r="M6" s="35" t="s">
        <v>29</v>
      </c>
      <c r="N6" s="13" t="e">
        <f xml:space="preserve"> INDEX('Supino Feminino'!$B:$B, MATCH(P6, 'Supino Feminino'!$K:$K,0),1)</f>
        <v>#REF!</v>
      </c>
      <c r="O6" s="13" t="e">
        <f xml:space="preserve"> INDEX('Supino Feminino'!$E:$E, MATCH(P6, 'Supino Feminino'!$K:$K,0),1)</f>
        <v>#REF!</v>
      </c>
      <c r="P6" s="32" t="e">
        <f xml:space="preserve"> LARGE('Podium RAW'!$Q:$Q,1)</f>
        <v>#REF!</v>
      </c>
      <c r="Q6" s="47"/>
      <c r="R6" s="35" t="s">
        <v>29</v>
      </c>
      <c r="S6" s="13" t="e">
        <f xml:space="preserve"> INDEX('Supino Feminino'!$B:$B, MATCH(U6, 'Supino Feminino'!$K:$K,0),1)</f>
        <v>#N/A</v>
      </c>
      <c r="T6" s="13" t="e">
        <f xml:space="preserve"> INDEX('Supino Feminino'!$E:$E, MATCH(U6, 'Supino Feminino'!$K:$K,0),1)</f>
        <v>#N/A</v>
      </c>
      <c r="U6" s="32" t="e">
        <f xml:space="preserve"> LARGE('Podium RAW'!$W:$W,1)</f>
        <v>#N/A</v>
      </c>
      <c r="V6" s="47"/>
      <c r="W6" s="35" t="s">
        <v>29</v>
      </c>
      <c r="X6" s="13" t="e">
        <f xml:space="preserve"> INDEX('Supino Feminino'!$B:$B, MATCH(Z6, 'Supino Feminino'!$K:$K,0),1)</f>
        <v>#N/A</v>
      </c>
      <c r="Y6" s="13" t="e">
        <f xml:space="preserve"> INDEX('Supino Feminino'!$E:$E, MATCH(Z6, 'Supino Feminino'!$K:$K,0),1)</f>
        <v>#N/A</v>
      </c>
      <c r="Z6" s="32" t="e">
        <f xml:space="preserve"> LARGE('Podium RAW'!$AC:$AC,1)</f>
        <v>#N/A</v>
      </c>
      <c r="AA6" s="47"/>
      <c r="AB6" s="35" t="s">
        <v>29</v>
      </c>
      <c r="AC6" s="13" t="e">
        <f xml:space="preserve"> INDEX('Supino Feminino'!$B:$B, MATCH(AE6, 'Supino Feminino'!$K:$K,0),1)</f>
        <v>#REF!</v>
      </c>
      <c r="AD6" s="13" t="e">
        <f xml:space="preserve"> INDEX('Supino Feminino'!$E:$E, MATCH(AE6, 'Supino Feminino'!$K:$K,0),1)</f>
        <v>#REF!</v>
      </c>
      <c r="AE6" s="32" t="e">
        <f xml:space="preserve"> LARGE('Podium RAW'!#REF!,1)</f>
        <v>#REF!</v>
      </c>
      <c r="AF6" s="47"/>
      <c r="AG6" s="35" t="s">
        <v>29</v>
      </c>
      <c r="AH6" s="13" t="e">
        <f xml:space="preserve"> INDEX('Supino Feminino'!$B:$B, MATCH(AJ6, 'Supino Feminino'!$K:$K,0),1)</f>
        <v>#REF!</v>
      </c>
      <c r="AI6" s="13" t="e">
        <f xml:space="preserve"> INDEX('Supino Feminino'!$E:$E, MATCH(AJ6, 'Supino Feminino'!$K:$K,0),1)</f>
        <v>#REF!</v>
      </c>
      <c r="AJ6" s="32" t="e">
        <f>LARGE('Podium RAW'!#REF!,1)</f>
        <v>#REF!</v>
      </c>
      <c r="AK6" s="47"/>
      <c r="AL6" s="35" t="s">
        <v>29</v>
      </c>
      <c r="AM6" s="13" t="e">
        <f xml:space="preserve"> INDEX('Supino Feminino'!$B:$B, MATCH(AO6, 'Supino Feminino'!$K:$K,0),1)</f>
        <v>#REF!</v>
      </c>
      <c r="AN6" s="13" t="e">
        <f xml:space="preserve"> INDEX('Supino Feminino'!$E:$E, MATCH(AO6, 'Supino Feminino'!$K:$K,0),1)</f>
        <v>#REF!</v>
      </c>
      <c r="AO6" s="32" t="e">
        <f xml:space="preserve"> LARGE('Podium RAW'!#REF!,1)</f>
        <v>#REF!</v>
      </c>
      <c r="AP6" s="46"/>
    </row>
    <row r="7" spans="2:49" x14ac:dyDescent="0.25">
      <c r="B7" s="48"/>
      <c r="C7" s="12" t="s">
        <v>30</v>
      </c>
      <c r="D7" s="13" t="e">
        <f xml:space="preserve"> INDEX('Supino Feminino'!$B:$B, MATCH(F7, 'Supino Feminino'!$K:$K,0),1)</f>
        <v>#N/A</v>
      </c>
      <c r="E7" s="13" t="e">
        <f xml:space="preserve"> INDEX('Supino Feminino'!$E:$E, MATCH(F7, 'Supino Feminino'!$K:$K,0),1)</f>
        <v>#N/A</v>
      </c>
      <c r="F7" s="32" t="e">
        <f xml:space="preserve"> LARGE('Podium RAW'!$E:$E,2)</f>
        <v>#N/A</v>
      </c>
      <c r="G7" s="47"/>
      <c r="H7" s="35" t="s">
        <v>30</v>
      </c>
      <c r="I7" s="13" t="e">
        <f xml:space="preserve"> INDEX('Supino Feminino'!$B:$B, MATCH(K7, 'Supino Feminino'!$K:$K,0),1)</f>
        <v>#N/A</v>
      </c>
      <c r="J7" s="13" t="e">
        <f xml:space="preserve"> INDEX('Supino Feminino'!$E:$E, MATCH(K7, 'Supino Feminino'!$K:$K,0),1)</f>
        <v>#N/A</v>
      </c>
      <c r="K7" s="32" t="e">
        <f xml:space="preserve"> LARGE('Podium RAW'!$K:$K,2)</f>
        <v>#N/A</v>
      </c>
      <c r="L7" s="47"/>
      <c r="M7" s="35" t="s">
        <v>30</v>
      </c>
      <c r="N7" s="13" t="e">
        <f xml:space="preserve"> INDEX('Supino Feminino'!$B:$B, MATCH(P7, 'Supino Feminino'!$K:$K,0),1)</f>
        <v>#REF!</v>
      </c>
      <c r="O7" s="13" t="e">
        <f xml:space="preserve"> INDEX('Supino Feminino'!$E:$E, MATCH(P7, 'Supino Feminino'!$K:$K,0),1)</f>
        <v>#REF!</v>
      </c>
      <c r="P7" s="32" t="e">
        <f xml:space="preserve"> LARGE('Podium RAW'!$Q:$Q,2)</f>
        <v>#REF!</v>
      </c>
      <c r="Q7" s="47"/>
      <c r="R7" s="35" t="s">
        <v>30</v>
      </c>
      <c r="S7" s="13" t="e">
        <f xml:space="preserve"> INDEX('Supino Feminino'!$B:$B, MATCH(U7, 'Supino Feminino'!$K:$K,0),1)</f>
        <v>#N/A</v>
      </c>
      <c r="T7" s="13" t="e">
        <f xml:space="preserve"> INDEX('Supino Feminino'!$E:$E, MATCH(U7, 'Supino Feminino'!$K:$K,0),1)</f>
        <v>#N/A</v>
      </c>
      <c r="U7" s="32" t="e">
        <f xml:space="preserve"> LARGE('Podium RAW'!$W:$W,2)</f>
        <v>#N/A</v>
      </c>
      <c r="V7" s="47"/>
      <c r="W7" s="35" t="s">
        <v>30</v>
      </c>
      <c r="X7" s="13" t="e">
        <f xml:space="preserve"> INDEX('Supino Feminino'!$B:$B, MATCH(Z7, 'Supino Feminino'!$K:$K,0),1)</f>
        <v>#N/A</v>
      </c>
      <c r="Y7" s="13" t="e">
        <f xml:space="preserve"> INDEX('Supino Feminino'!$E:$E, MATCH(Z7, 'Supino Feminino'!$K:$K,0),1)</f>
        <v>#N/A</v>
      </c>
      <c r="Z7" s="32" t="e">
        <f xml:space="preserve"> LARGE('Podium RAW'!$AC:$AC,2)</f>
        <v>#N/A</v>
      </c>
      <c r="AA7" s="47"/>
      <c r="AB7" s="35" t="s">
        <v>30</v>
      </c>
      <c r="AC7" s="13" t="e">
        <f xml:space="preserve"> INDEX('Supino Feminino'!$B:$B, MATCH(AE7, 'Supino Feminino'!$K:$K,0),1)</f>
        <v>#REF!</v>
      </c>
      <c r="AD7" s="13" t="e">
        <f xml:space="preserve"> INDEX('Supino Feminino'!$E:$E, MATCH(AE7, 'Supino Feminino'!$K:$K,0),1)</f>
        <v>#REF!</v>
      </c>
      <c r="AE7" s="32" t="e">
        <f xml:space="preserve"> LARGE('Podium RAW'!#REF!,2)</f>
        <v>#REF!</v>
      </c>
      <c r="AF7" s="47"/>
      <c r="AG7" s="35" t="s">
        <v>30</v>
      </c>
      <c r="AH7" s="13" t="e">
        <f xml:space="preserve"> INDEX('Supino Feminino'!$B:$B, MATCH(AJ7, 'Supino Feminino'!$K:$K,0),1)</f>
        <v>#REF!</v>
      </c>
      <c r="AI7" s="13" t="e">
        <f xml:space="preserve"> INDEX('Supino Feminino'!$E:$E, MATCH(AJ7, 'Supino Feminino'!$K:$K,0),1)</f>
        <v>#REF!</v>
      </c>
      <c r="AJ7" s="32" t="e">
        <f>LARGE('Podium RAW'!#REF!,2)</f>
        <v>#REF!</v>
      </c>
      <c r="AK7" s="47"/>
      <c r="AL7" s="35" t="s">
        <v>30</v>
      </c>
      <c r="AM7" s="13" t="e">
        <f xml:space="preserve"> INDEX('Supino Feminino'!$B:$B, MATCH(AO7, 'Supino Feminino'!$K:$K,0),1)</f>
        <v>#REF!</v>
      </c>
      <c r="AN7" s="13" t="e">
        <f xml:space="preserve"> INDEX('Supino Feminino'!$E:$E, MATCH(AO7, 'Supino Feminino'!$K:$K,0),1)</f>
        <v>#REF!</v>
      </c>
      <c r="AO7" s="32" t="e">
        <f xml:space="preserve"> LARGE('Podium RAW'!#REF!,2)</f>
        <v>#REF!</v>
      </c>
      <c r="AP7" s="46"/>
    </row>
    <row r="8" spans="2:49" x14ac:dyDescent="0.25">
      <c r="B8" s="48"/>
      <c r="C8" s="12" t="s">
        <v>31</v>
      </c>
      <c r="D8" s="13" t="e">
        <f xml:space="preserve"> INDEX('Supino Feminino'!$B:$B, MATCH(F8, 'Supino Feminino'!$K:$K,0),1)</f>
        <v>#N/A</v>
      </c>
      <c r="E8" s="13" t="e">
        <f xml:space="preserve"> INDEX('Supino Feminino'!$E:$E, MATCH(F8, 'Supino Feminino'!$K:$K,0),1)</f>
        <v>#N/A</v>
      </c>
      <c r="F8" s="32" t="e">
        <f xml:space="preserve"> LARGE('Podium RAW'!$E:$E,3)</f>
        <v>#N/A</v>
      </c>
      <c r="G8" s="47"/>
      <c r="H8" s="35" t="s">
        <v>31</v>
      </c>
      <c r="I8" s="13" t="e">
        <f xml:space="preserve"> INDEX('Supino Feminino'!$B:$B, MATCH(K8, 'Supino Feminino'!$K:$K,0),1)</f>
        <v>#N/A</v>
      </c>
      <c r="J8" s="13" t="e">
        <f xml:space="preserve"> INDEX('Supino Feminino'!$E:$E, MATCH(K8, 'Supino Feminino'!$K:$K,0),1)</f>
        <v>#N/A</v>
      </c>
      <c r="K8" s="32" t="e">
        <f xml:space="preserve"> LARGE('Podium RAW'!$K:$K,3)</f>
        <v>#N/A</v>
      </c>
      <c r="L8" s="47"/>
      <c r="M8" s="35" t="s">
        <v>31</v>
      </c>
      <c r="N8" s="13" t="e">
        <f xml:space="preserve"> INDEX('Supino Feminino'!$B:$B, MATCH(P8, 'Supino Feminino'!$K:$K,0),1)</f>
        <v>#REF!</v>
      </c>
      <c r="O8" s="13" t="e">
        <f xml:space="preserve"> INDEX('Supino Feminino'!$E:$E, MATCH(P8, 'Supino Feminino'!$K:$K,0),1)</f>
        <v>#REF!</v>
      </c>
      <c r="P8" s="32" t="e">
        <f xml:space="preserve"> LARGE('Podium RAW'!$Q:$Q,3)</f>
        <v>#REF!</v>
      </c>
      <c r="Q8" s="47"/>
      <c r="R8" s="35" t="s">
        <v>31</v>
      </c>
      <c r="S8" s="13" t="e">
        <f xml:space="preserve"> INDEX('Supino Feminino'!$B:$B, MATCH(U8, 'Supino Feminino'!$K:$K,0),1)</f>
        <v>#N/A</v>
      </c>
      <c r="T8" s="13" t="e">
        <f xml:space="preserve"> INDEX('Supino Feminino'!$E:$E, MATCH(U8, 'Supino Feminino'!$K:$K,0),1)</f>
        <v>#N/A</v>
      </c>
      <c r="U8" s="32" t="e">
        <f xml:space="preserve"> LARGE('Podium RAW'!$W:$W,3)</f>
        <v>#N/A</v>
      </c>
      <c r="V8" s="47"/>
      <c r="W8" s="35" t="s">
        <v>31</v>
      </c>
      <c r="X8" s="13" t="e">
        <f xml:space="preserve"> INDEX('Supino Feminino'!$B:$B, MATCH(Z8, 'Supino Feminino'!$K:$K,0),1)</f>
        <v>#N/A</v>
      </c>
      <c r="Y8" s="13" t="e">
        <f xml:space="preserve"> INDEX('Supino Feminino'!$E:$E, MATCH(Z8, 'Supino Feminino'!$K:$K,0),1)</f>
        <v>#N/A</v>
      </c>
      <c r="Z8" s="32" t="e">
        <f xml:space="preserve"> LARGE('Podium RAW'!$AC:$AC,3)</f>
        <v>#N/A</v>
      </c>
      <c r="AA8" s="47"/>
      <c r="AB8" s="35" t="s">
        <v>31</v>
      </c>
      <c r="AC8" s="13" t="e">
        <f xml:space="preserve"> INDEX('Supino Feminino'!$B:$B, MATCH(AE8, 'Supino Feminino'!$K:$K,0),1)</f>
        <v>#REF!</v>
      </c>
      <c r="AD8" s="13" t="e">
        <f xml:space="preserve"> INDEX('Supino Feminino'!$E:$E, MATCH(AE8, 'Supino Feminino'!$K:$K,0),1)</f>
        <v>#REF!</v>
      </c>
      <c r="AE8" s="32" t="e">
        <f xml:space="preserve"> LARGE('Podium RAW'!#REF!,3)</f>
        <v>#REF!</v>
      </c>
      <c r="AF8" s="47"/>
      <c r="AG8" s="35" t="s">
        <v>31</v>
      </c>
      <c r="AH8" s="13" t="e">
        <f xml:space="preserve"> INDEX('Supino Feminino'!$B:$B, MATCH(AJ8, 'Supino Feminino'!$K:$K,0),1)</f>
        <v>#REF!</v>
      </c>
      <c r="AI8" s="13" t="e">
        <f xml:space="preserve"> INDEX('Supino Feminino'!$E:$E, MATCH(AJ8, 'Supino Feminino'!$K:$K,0),1)</f>
        <v>#REF!</v>
      </c>
      <c r="AJ8" s="32" t="e">
        <f>LARGE('Podium RAW'!#REF!,3)</f>
        <v>#REF!</v>
      </c>
      <c r="AK8" s="47"/>
      <c r="AL8" s="35" t="s">
        <v>31</v>
      </c>
      <c r="AM8" s="13" t="e">
        <f xml:space="preserve"> INDEX('Supino Feminino'!$B:$B, MATCH(AO8, 'Supino Feminino'!$K:$K,0),1)</f>
        <v>#REF!</v>
      </c>
      <c r="AN8" s="13" t="e">
        <f xml:space="preserve"> INDEX('Supino Feminino'!$E:$E, MATCH(AO8, 'Supino Feminino'!$K:$K,0),1)</f>
        <v>#REF!</v>
      </c>
      <c r="AO8" s="32" t="e">
        <f xml:space="preserve"> LARGE('Podium RAW'!#REF!,3)</f>
        <v>#REF!</v>
      </c>
      <c r="AP8" s="46"/>
    </row>
    <row r="9" spans="2:49" x14ac:dyDescent="0.25">
      <c r="B9" s="48"/>
      <c r="C9" s="12" t="s">
        <v>32</v>
      </c>
      <c r="D9" s="13" t="e">
        <f xml:space="preserve"> INDEX('Supino Feminino'!$B:$B, MATCH(F9, 'Supino Feminino'!$K:$K,0),1)</f>
        <v>#N/A</v>
      </c>
      <c r="E9" s="13" t="e">
        <f xml:space="preserve"> INDEX('Supino Feminino'!$E:$E, MATCH(F9, 'Supino Feminino'!$K:$K,0),1)</f>
        <v>#N/A</v>
      </c>
      <c r="F9" s="32" t="e">
        <f xml:space="preserve"> LARGE('Podium RAW'!$E:$E,4)</f>
        <v>#N/A</v>
      </c>
      <c r="G9" s="47"/>
      <c r="H9" s="35" t="s">
        <v>32</v>
      </c>
      <c r="I9" s="13" t="e">
        <f xml:space="preserve"> INDEX('Supino Feminino'!$B:$B, MATCH(K9, 'Supino Feminino'!$K:$K,0),1)</f>
        <v>#N/A</v>
      </c>
      <c r="J9" s="13" t="e">
        <f xml:space="preserve"> INDEX('Supino Feminino'!$E:$E, MATCH(K9, 'Supino Feminino'!$K:$K,0),1)</f>
        <v>#N/A</v>
      </c>
      <c r="K9" s="32" t="e">
        <f xml:space="preserve"> LARGE('Podium RAW'!$K:$K,4)</f>
        <v>#N/A</v>
      </c>
      <c r="L9" s="47"/>
      <c r="M9" s="35" t="s">
        <v>32</v>
      </c>
      <c r="N9" s="13" t="e">
        <f xml:space="preserve"> INDEX('Supino Feminino'!$B:$B, MATCH(P9, 'Supino Feminino'!$K:$K,0),1)</f>
        <v>#REF!</v>
      </c>
      <c r="O9" s="13" t="e">
        <f xml:space="preserve"> INDEX('Supino Feminino'!$E:$E, MATCH(P9, 'Supino Feminino'!$K:$K,0),1)</f>
        <v>#REF!</v>
      </c>
      <c r="P9" s="32" t="e">
        <f xml:space="preserve"> LARGE('Podium RAW'!$Q:$Q,4)</f>
        <v>#REF!</v>
      </c>
      <c r="Q9" s="47"/>
      <c r="R9" s="35" t="s">
        <v>32</v>
      </c>
      <c r="S9" s="13" t="e">
        <f xml:space="preserve"> INDEX('Supino Feminino'!$B:$B, MATCH(U9, 'Supino Feminino'!$K:$K,0),1)</f>
        <v>#N/A</v>
      </c>
      <c r="T9" s="13" t="e">
        <f xml:space="preserve"> INDEX('Supino Feminino'!$E:$E, MATCH(U9, 'Supino Feminino'!$K:$K,0),1)</f>
        <v>#N/A</v>
      </c>
      <c r="U9" s="32" t="e">
        <f xml:space="preserve"> LARGE('Podium RAW'!$W:$W,4)</f>
        <v>#N/A</v>
      </c>
      <c r="V9" s="47"/>
      <c r="W9" s="35" t="s">
        <v>32</v>
      </c>
      <c r="X9" s="13" t="e">
        <f xml:space="preserve"> INDEX('Supino Feminino'!$B:$B, MATCH(Z9, 'Supino Feminino'!$K:$K,0),1)</f>
        <v>#N/A</v>
      </c>
      <c r="Y9" s="13" t="e">
        <f xml:space="preserve"> INDEX('Supino Feminino'!$E:$E, MATCH(Z9, 'Supino Feminino'!$K:$K,0),1)</f>
        <v>#N/A</v>
      </c>
      <c r="Z9" s="32" t="e">
        <f xml:space="preserve"> LARGE('Podium RAW'!$AC:$AC,4)</f>
        <v>#N/A</v>
      </c>
      <c r="AA9" s="47"/>
      <c r="AB9" s="35" t="s">
        <v>32</v>
      </c>
      <c r="AC9" s="13" t="e">
        <f xml:space="preserve"> INDEX('Supino Feminino'!$B:$B, MATCH(AE9, 'Supino Feminino'!$K:$K,0),1)</f>
        <v>#REF!</v>
      </c>
      <c r="AD9" s="13" t="e">
        <f xml:space="preserve"> INDEX('Supino Feminino'!$E:$E, MATCH(AE9, 'Supino Feminino'!$K:$K,0),1)</f>
        <v>#REF!</v>
      </c>
      <c r="AE9" s="32" t="e">
        <f xml:space="preserve"> LARGE('Podium RAW'!#REF!,4)</f>
        <v>#REF!</v>
      </c>
      <c r="AF9" s="47"/>
      <c r="AG9" s="35" t="s">
        <v>32</v>
      </c>
      <c r="AH9" s="13" t="e">
        <f xml:space="preserve"> INDEX('Supino Feminino'!$B:$B, MATCH(AJ9, 'Supino Feminino'!$K:$K,0),1)</f>
        <v>#REF!</v>
      </c>
      <c r="AI9" s="13" t="e">
        <f xml:space="preserve"> INDEX('Supino Feminino'!$E:$E, MATCH(AJ9, 'Supino Feminino'!$K:$K,0),1)</f>
        <v>#REF!</v>
      </c>
      <c r="AJ9" s="32" t="e">
        <f>LARGE('Podium RAW'!#REF!,4)</f>
        <v>#REF!</v>
      </c>
      <c r="AK9" s="47"/>
      <c r="AL9" s="35" t="s">
        <v>32</v>
      </c>
      <c r="AM9" s="13" t="e">
        <f xml:space="preserve"> INDEX('Supino Feminino'!$B:$B, MATCH(AO9, 'Supino Feminino'!$K:$K,0),1)</f>
        <v>#REF!</v>
      </c>
      <c r="AN9" s="13" t="e">
        <f xml:space="preserve"> INDEX('Supino Feminino'!$E:$E, MATCH(AO9, 'Supino Feminino'!$K:$K,0),1)</f>
        <v>#REF!</v>
      </c>
      <c r="AO9" s="32" t="e">
        <f xml:space="preserve"> LARGE('Podium RAW'!#REF!,4)</f>
        <v>#REF!</v>
      </c>
      <c r="AP9" s="46"/>
    </row>
    <row r="10" spans="2:49" x14ac:dyDescent="0.25">
      <c r="B10" s="48"/>
      <c r="C10" s="12" t="s">
        <v>33</v>
      </c>
      <c r="D10" s="13" t="e">
        <f xml:space="preserve"> INDEX('Supino Feminino'!$B:$B, MATCH(F10, 'Supino Feminino'!$K:$K,0),1)</f>
        <v>#N/A</v>
      </c>
      <c r="E10" s="13" t="e">
        <f xml:space="preserve"> INDEX('Supino Feminino'!$E:$E, MATCH(F10, 'Supino Feminino'!$K:$K,0),1)</f>
        <v>#N/A</v>
      </c>
      <c r="F10" s="32" t="e">
        <f xml:space="preserve"> LARGE('Podium RAW'!$E:$E,5)</f>
        <v>#N/A</v>
      </c>
      <c r="G10" s="47"/>
      <c r="H10" s="35" t="s">
        <v>33</v>
      </c>
      <c r="I10" s="13" t="e">
        <f xml:space="preserve"> INDEX('Supino Feminino'!$B:$B, MATCH(K10, 'Supino Feminino'!$K:$K,0),1)</f>
        <v>#N/A</v>
      </c>
      <c r="J10" s="13" t="e">
        <f xml:space="preserve"> INDEX('Supino Feminino'!$E:$E, MATCH(K10, 'Supino Feminino'!$K:$K,0),1)</f>
        <v>#N/A</v>
      </c>
      <c r="K10" s="32" t="e">
        <f xml:space="preserve"> LARGE('Podium RAW'!$K:$K,5)</f>
        <v>#N/A</v>
      </c>
      <c r="L10" s="47"/>
      <c r="M10" s="35" t="s">
        <v>33</v>
      </c>
      <c r="N10" s="13" t="e">
        <f xml:space="preserve"> INDEX('Supino Feminino'!$B:$B, MATCH(P10, 'Supino Feminino'!$K:$K,0),1)</f>
        <v>#REF!</v>
      </c>
      <c r="O10" s="13" t="e">
        <f xml:space="preserve"> INDEX('Supino Feminino'!$E:$E, MATCH(P10, 'Supino Feminino'!$K:$K,0),1)</f>
        <v>#REF!</v>
      </c>
      <c r="P10" s="32" t="e">
        <f xml:space="preserve"> LARGE('Podium RAW'!$Q:$Q,5)</f>
        <v>#REF!</v>
      </c>
      <c r="Q10" s="47"/>
      <c r="R10" s="35" t="s">
        <v>33</v>
      </c>
      <c r="S10" s="13" t="e">
        <f xml:space="preserve"> INDEX('Supino Feminino'!$B:$B, MATCH(U10, 'Supino Feminino'!$K:$K,0),1)</f>
        <v>#N/A</v>
      </c>
      <c r="T10" s="13" t="e">
        <f xml:space="preserve"> INDEX('Supino Feminino'!$E:$E, MATCH(U10, 'Supino Feminino'!$K:$K,0),1)</f>
        <v>#N/A</v>
      </c>
      <c r="U10" s="32" t="e">
        <f xml:space="preserve"> LARGE('Podium RAW'!$W:$W,5)</f>
        <v>#N/A</v>
      </c>
      <c r="V10" s="47"/>
      <c r="W10" s="35" t="s">
        <v>33</v>
      </c>
      <c r="X10" s="13" t="e">
        <f xml:space="preserve"> INDEX('Supino Feminino'!$B:$B, MATCH(Z10, 'Supino Feminino'!$K:$K,0),1)</f>
        <v>#N/A</v>
      </c>
      <c r="Y10" s="13" t="e">
        <f xml:space="preserve"> INDEX('Supino Feminino'!$E:$E, MATCH(Z10, 'Supino Feminino'!$K:$K,0),1)</f>
        <v>#N/A</v>
      </c>
      <c r="Z10" s="32" t="e">
        <f xml:space="preserve"> LARGE('Podium RAW'!$AC:$AC,5)</f>
        <v>#N/A</v>
      </c>
      <c r="AA10" s="47"/>
      <c r="AB10" s="35" t="s">
        <v>33</v>
      </c>
      <c r="AC10" s="13" t="e">
        <f xml:space="preserve"> INDEX('Supino Feminino'!$B:$B, MATCH(AE10, 'Supino Feminino'!$K:$K,0),1)</f>
        <v>#REF!</v>
      </c>
      <c r="AD10" s="13" t="e">
        <f xml:space="preserve"> INDEX('Supino Feminino'!$E:$E, MATCH(AE10, 'Supino Feminino'!$K:$K,0),1)</f>
        <v>#REF!</v>
      </c>
      <c r="AE10" s="32" t="e">
        <f xml:space="preserve"> LARGE('Podium RAW'!#REF!,5)</f>
        <v>#REF!</v>
      </c>
      <c r="AF10" s="47"/>
      <c r="AG10" s="35" t="s">
        <v>33</v>
      </c>
      <c r="AH10" s="13" t="e">
        <f xml:space="preserve"> INDEX('Supino Feminino'!$B:$B, MATCH(AJ10, 'Supino Feminino'!$K:$K,0),1)</f>
        <v>#REF!</v>
      </c>
      <c r="AI10" s="13" t="e">
        <f xml:space="preserve"> INDEX('Supino Feminino'!$E:$E, MATCH(AJ10, 'Supino Feminino'!$K:$K,0),1)</f>
        <v>#REF!</v>
      </c>
      <c r="AJ10" s="32" t="e">
        <f>LARGE('Podium RAW'!#REF!,5)</f>
        <v>#REF!</v>
      </c>
      <c r="AK10" s="47"/>
      <c r="AL10" s="35" t="s">
        <v>33</v>
      </c>
      <c r="AM10" s="13" t="e">
        <f xml:space="preserve"> INDEX('Supino Feminino'!$B:$B, MATCH(AO10, 'Supino Feminino'!$K:$K,0),1)</f>
        <v>#REF!</v>
      </c>
      <c r="AN10" s="13" t="e">
        <f xml:space="preserve"> INDEX('Supino Feminino'!$E:$E, MATCH(AO10, 'Supino Feminino'!$K:$K,0),1)</f>
        <v>#REF!</v>
      </c>
      <c r="AO10" s="32" t="e">
        <f xml:space="preserve"> LARGE('Podium RAW'!#REF!,5)</f>
        <v>#REF!</v>
      </c>
      <c r="AP10" s="46"/>
    </row>
    <row r="11" spans="2:49" x14ac:dyDescent="0.25">
      <c r="B11" s="48"/>
      <c r="C11" s="12" t="s">
        <v>34</v>
      </c>
      <c r="D11" s="13" t="e">
        <f xml:space="preserve"> INDEX('Supino Feminino'!$B:$B, MATCH(F11, 'Supino Feminino'!$K:$K,0),1)</f>
        <v>#N/A</v>
      </c>
      <c r="E11" s="13" t="e">
        <f xml:space="preserve"> INDEX('Supino Feminino'!$E:$E, MATCH(F11, 'Supino Feminino'!$K:$K,0),1)</f>
        <v>#N/A</v>
      </c>
      <c r="F11" s="32" t="e">
        <f xml:space="preserve"> LARGE('Podium RAW'!$E:$E,6)</f>
        <v>#N/A</v>
      </c>
      <c r="G11" s="47"/>
      <c r="H11" s="35" t="s">
        <v>34</v>
      </c>
      <c r="I11" s="13" t="e">
        <f xml:space="preserve"> INDEX('Supino Feminino'!$B:$B, MATCH(K11, 'Supino Feminino'!$K:$K,0),1)</f>
        <v>#N/A</v>
      </c>
      <c r="J11" s="13" t="e">
        <f xml:space="preserve"> INDEX('Supino Feminino'!$E:$E, MATCH(K11, 'Supino Feminino'!$K:$K,0),1)</f>
        <v>#N/A</v>
      </c>
      <c r="K11" s="32" t="e">
        <f xml:space="preserve"> LARGE('Podium RAW'!$K:$K,6)</f>
        <v>#N/A</v>
      </c>
      <c r="L11" s="47"/>
      <c r="M11" s="35" t="s">
        <v>34</v>
      </c>
      <c r="N11" s="13" t="e">
        <f xml:space="preserve"> INDEX('Supino Feminino'!$B:$B, MATCH(P11, 'Supino Feminino'!$K:$K,0),1)</f>
        <v>#REF!</v>
      </c>
      <c r="O11" s="13" t="e">
        <f xml:space="preserve"> INDEX('Supino Feminino'!$E:$E, MATCH(P11, 'Supino Feminino'!$K:$K,0),1)</f>
        <v>#REF!</v>
      </c>
      <c r="P11" s="32" t="e">
        <f xml:space="preserve"> LARGE('Podium RAW'!$Q:$Q,6)</f>
        <v>#REF!</v>
      </c>
      <c r="Q11" s="47"/>
      <c r="R11" s="35" t="s">
        <v>34</v>
      </c>
      <c r="S11" s="13" t="e">
        <f xml:space="preserve"> INDEX('Supino Feminino'!$B:$B, MATCH(U11, 'Supino Feminino'!$K:$K,0),1)</f>
        <v>#N/A</v>
      </c>
      <c r="T11" s="13" t="e">
        <f xml:space="preserve"> INDEX('Supino Feminino'!$E:$E, MATCH(U11, 'Supino Feminino'!$K:$K,0),1)</f>
        <v>#N/A</v>
      </c>
      <c r="U11" s="32" t="e">
        <f xml:space="preserve"> LARGE('Podium RAW'!$W:$W,6)</f>
        <v>#N/A</v>
      </c>
      <c r="V11" s="47"/>
      <c r="W11" s="35" t="s">
        <v>34</v>
      </c>
      <c r="X11" s="13" t="e">
        <f xml:space="preserve"> INDEX('Supino Feminino'!$B:$B, MATCH(Z11, 'Supino Feminino'!$K:$K,0),1)</f>
        <v>#N/A</v>
      </c>
      <c r="Y11" s="13" t="e">
        <f xml:space="preserve"> INDEX('Supino Feminino'!$E:$E, MATCH(Z11, 'Supino Feminino'!$K:$K,0),1)</f>
        <v>#N/A</v>
      </c>
      <c r="Z11" s="32" t="e">
        <f xml:space="preserve"> LARGE('Podium RAW'!$AC:$AC,6)</f>
        <v>#N/A</v>
      </c>
      <c r="AA11" s="47"/>
      <c r="AB11" s="35" t="s">
        <v>34</v>
      </c>
      <c r="AC11" s="13" t="e">
        <f xml:space="preserve"> INDEX('Supino Feminino'!$B:$B, MATCH(AE11, 'Supino Feminino'!$K:$K,0),1)</f>
        <v>#REF!</v>
      </c>
      <c r="AD11" s="13" t="e">
        <f xml:space="preserve"> INDEX('Supino Feminino'!$E:$E, MATCH(AE11, 'Supino Feminino'!$K:$K,0),1)</f>
        <v>#REF!</v>
      </c>
      <c r="AE11" s="32" t="e">
        <f xml:space="preserve"> LARGE('Podium RAW'!#REF!,6)</f>
        <v>#REF!</v>
      </c>
      <c r="AF11" s="47"/>
      <c r="AG11" s="35" t="s">
        <v>34</v>
      </c>
      <c r="AH11" s="13" t="e">
        <f xml:space="preserve"> INDEX('Supino Feminino'!$B:$B, MATCH(AJ11, 'Supino Feminino'!$K:$K,0),1)</f>
        <v>#REF!</v>
      </c>
      <c r="AI11" s="13" t="e">
        <f xml:space="preserve"> INDEX('Supino Feminino'!$E:$E, MATCH(AJ11, 'Supino Feminino'!$K:$K,0),1)</f>
        <v>#REF!</v>
      </c>
      <c r="AJ11" s="32" t="e">
        <f>LARGE('Podium RAW'!#REF!,6)</f>
        <v>#REF!</v>
      </c>
      <c r="AK11" s="47"/>
      <c r="AL11" s="35" t="s">
        <v>34</v>
      </c>
      <c r="AM11" s="13" t="e">
        <f xml:space="preserve"> INDEX('Supino Feminino'!$B:$B, MATCH(AO11, 'Supino Feminino'!$K:$K,0),1)</f>
        <v>#REF!</v>
      </c>
      <c r="AN11" s="13" t="e">
        <f xml:space="preserve"> INDEX('Supino Feminino'!$E:$E, MATCH(AO11, 'Supino Feminino'!$K:$K,0),1)</f>
        <v>#REF!</v>
      </c>
      <c r="AO11" s="32" t="e">
        <f xml:space="preserve"> LARGE('Podium RAW'!#REF!,6)</f>
        <v>#REF!</v>
      </c>
      <c r="AP11" s="46"/>
    </row>
    <row r="12" spans="2:49" x14ac:dyDescent="0.25">
      <c r="B12" s="48"/>
      <c r="C12" s="12" t="s">
        <v>35</v>
      </c>
      <c r="D12" s="13" t="e">
        <f xml:space="preserve"> INDEX('Supino Feminino'!$B:$B, MATCH(F12, 'Supino Feminino'!$K:$K,0),1)</f>
        <v>#N/A</v>
      </c>
      <c r="E12" s="13" t="e">
        <f xml:space="preserve"> INDEX('Supino Feminino'!$E:$E, MATCH(F12, 'Supino Feminino'!$K:$K,0),1)</f>
        <v>#N/A</v>
      </c>
      <c r="F12" s="32" t="e">
        <f xml:space="preserve"> LARGE('Podium RAW'!$E:$E,7)</f>
        <v>#N/A</v>
      </c>
      <c r="G12" s="47"/>
      <c r="H12" s="35" t="s">
        <v>35</v>
      </c>
      <c r="I12" s="13" t="e">
        <f xml:space="preserve"> INDEX('Supino Feminino'!$B:$B, MATCH(K12, 'Supino Feminino'!$K:$K,0),1)</f>
        <v>#N/A</v>
      </c>
      <c r="J12" s="13" t="e">
        <f xml:space="preserve"> INDEX('Supino Feminino'!$E:$E, MATCH(K12, 'Supino Feminino'!$K:$K,0),1)</f>
        <v>#N/A</v>
      </c>
      <c r="K12" s="32" t="e">
        <f xml:space="preserve"> LARGE('Podium RAW'!$K:$K,7)</f>
        <v>#N/A</v>
      </c>
      <c r="L12" s="47"/>
      <c r="M12" s="35" t="s">
        <v>35</v>
      </c>
      <c r="N12" s="13" t="e">
        <f xml:space="preserve"> INDEX('Supino Feminino'!$B:$B, MATCH(P12, 'Supino Feminino'!$K:$K,0),1)</f>
        <v>#REF!</v>
      </c>
      <c r="O12" s="13" t="e">
        <f xml:space="preserve"> INDEX('Supino Feminino'!$E:$E, MATCH(P12, 'Supino Feminino'!$K:$K,0),1)</f>
        <v>#REF!</v>
      </c>
      <c r="P12" s="32" t="e">
        <f xml:space="preserve"> LARGE('Podium RAW'!$Q:$Q,7)</f>
        <v>#REF!</v>
      </c>
      <c r="Q12" s="47"/>
      <c r="R12" s="35" t="s">
        <v>35</v>
      </c>
      <c r="S12" s="13" t="e">
        <f xml:space="preserve"> INDEX('Supino Feminino'!$B:$B, MATCH(U12, 'Supino Feminino'!$K:$K,0),1)</f>
        <v>#N/A</v>
      </c>
      <c r="T12" s="13" t="e">
        <f xml:space="preserve"> INDEX('Supino Feminino'!$E:$E, MATCH(U12, 'Supino Feminino'!$K:$K,0),1)</f>
        <v>#N/A</v>
      </c>
      <c r="U12" s="32" t="e">
        <f xml:space="preserve"> LARGE('Podium RAW'!$W:$W,7)</f>
        <v>#N/A</v>
      </c>
      <c r="V12" s="47"/>
      <c r="W12" s="35" t="s">
        <v>35</v>
      </c>
      <c r="X12" s="13" t="e">
        <f xml:space="preserve"> INDEX('Supino Feminino'!$B:$B, MATCH(Z12, 'Supino Feminino'!$K:$K,0),1)</f>
        <v>#N/A</v>
      </c>
      <c r="Y12" s="13" t="e">
        <f xml:space="preserve"> INDEX('Supino Feminino'!$E:$E, MATCH(Z12, 'Supino Feminino'!$K:$K,0),1)</f>
        <v>#N/A</v>
      </c>
      <c r="Z12" s="32" t="e">
        <f xml:space="preserve"> LARGE('Podium RAW'!$AC:$AC,7)</f>
        <v>#N/A</v>
      </c>
      <c r="AA12" s="47"/>
      <c r="AB12" s="35" t="s">
        <v>35</v>
      </c>
      <c r="AC12" s="13" t="e">
        <f xml:space="preserve"> INDEX('Supino Feminino'!$B:$B, MATCH(AE12, 'Supino Feminino'!$K:$K,0),1)</f>
        <v>#REF!</v>
      </c>
      <c r="AD12" s="13" t="e">
        <f xml:space="preserve"> INDEX('Supino Feminino'!$E:$E, MATCH(AE12, 'Supino Feminino'!$K:$K,0),1)</f>
        <v>#REF!</v>
      </c>
      <c r="AE12" s="32" t="e">
        <f xml:space="preserve"> LARGE('Podium RAW'!#REF!,7)</f>
        <v>#REF!</v>
      </c>
      <c r="AF12" s="47"/>
      <c r="AG12" s="35" t="s">
        <v>35</v>
      </c>
      <c r="AH12" s="13" t="e">
        <f xml:space="preserve"> INDEX('Supino Feminino'!$B:$B, MATCH(AJ12, 'Supino Feminino'!$K:$K,0),1)</f>
        <v>#REF!</v>
      </c>
      <c r="AI12" s="13" t="e">
        <f xml:space="preserve"> INDEX('Supino Feminino'!$E:$E, MATCH(AJ12, 'Supino Feminino'!$K:$K,0),1)</f>
        <v>#REF!</v>
      </c>
      <c r="AJ12" s="32" t="e">
        <f>LARGE('Podium RAW'!#REF!,7)</f>
        <v>#REF!</v>
      </c>
      <c r="AK12" s="47"/>
      <c r="AL12" s="35" t="s">
        <v>35</v>
      </c>
      <c r="AM12" s="13" t="e">
        <f xml:space="preserve"> INDEX('Supino Feminino'!$B:$B, MATCH(AO12, 'Supino Feminino'!$K:$K,0),1)</f>
        <v>#REF!</v>
      </c>
      <c r="AN12" s="13" t="e">
        <f xml:space="preserve"> INDEX('Supino Feminino'!$E:$E, MATCH(AO12, 'Supino Feminino'!$K:$K,0),1)</f>
        <v>#REF!</v>
      </c>
      <c r="AO12" s="32" t="e">
        <f xml:space="preserve"> LARGE('Podium RAW'!#REF!,7)</f>
        <v>#REF!</v>
      </c>
      <c r="AP12" s="46"/>
    </row>
    <row r="13" spans="2:49" x14ac:dyDescent="0.25">
      <c r="B13" s="48"/>
      <c r="C13" s="12" t="s">
        <v>36</v>
      </c>
      <c r="D13" s="13" t="e">
        <f xml:space="preserve"> INDEX('Supino Feminino'!$B:$B, MATCH(F13, 'Supino Feminino'!$K:$K,0),1)</f>
        <v>#N/A</v>
      </c>
      <c r="E13" s="13" t="e">
        <f xml:space="preserve"> INDEX('Supino Feminino'!$E:$E, MATCH(F13, 'Supino Feminino'!$K:$K,0),1)</f>
        <v>#N/A</v>
      </c>
      <c r="F13" s="32" t="e">
        <f xml:space="preserve"> LARGE('Podium RAW'!$E:$E,8)</f>
        <v>#N/A</v>
      </c>
      <c r="G13" s="47"/>
      <c r="H13" s="35" t="s">
        <v>36</v>
      </c>
      <c r="I13" s="13" t="e">
        <f xml:space="preserve"> INDEX('Supino Feminino'!$B:$B, MATCH(K13, 'Supino Feminino'!$K:$K,0),1)</f>
        <v>#N/A</v>
      </c>
      <c r="J13" s="13" t="e">
        <f xml:space="preserve"> INDEX('Supino Feminino'!$E:$E, MATCH(K13, 'Supino Feminino'!$K:$K,0),1)</f>
        <v>#N/A</v>
      </c>
      <c r="K13" s="32" t="e">
        <f xml:space="preserve"> LARGE('Podium RAW'!$K:$K,8)</f>
        <v>#N/A</v>
      </c>
      <c r="L13" s="47"/>
      <c r="M13" s="35" t="s">
        <v>36</v>
      </c>
      <c r="N13" s="13" t="e">
        <f xml:space="preserve"> INDEX('Supino Feminino'!$B:$B, MATCH(P13, 'Supino Feminino'!$K:$K,0),1)</f>
        <v>#REF!</v>
      </c>
      <c r="O13" s="13" t="e">
        <f xml:space="preserve"> INDEX('Supino Feminino'!$E:$E, MATCH(P13, 'Supino Feminino'!$K:$K,0),1)</f>
        <v>#REF!</v>
      </c>
      <c r="P13" s="32" t="e">
        <f xml:space="preserve"> LARGE('Podium RAW'!$Q:$Q,8)</f>
        <v>#REF!</v>
      </c>
      <c r="Q13" s="47"/>
      <c r="R13" s="35" t="s">
        <v>36</v>
      </c>
      <c r="S13" s="13" t="e">
        <f xml:space="preserve"> INDEX('Supino Feminino'!$B:$B, MATCH(U13, 'Supino Feminino'!$K:$K,0),1)</f>
        <v>#N/A</v>
      </c>
      <c r="T13" s="13" t="e">
        <f xml:space="preserve"> INDEX('Supino Feminino'!$E:$E, MATCH(U13, 'Supino Feminino'!$K:$K,0),1)</f>
        <v>#N/A</v>
      </c>
      <c r="U13" s="32" t="e">
        <f xml:space="preserve"> LARGE('Podium RAW'!$W:$W,8)</f>
        <v>#N/A</v>
      </c>
      <c r="V13" s="47"/>
      <c r="W13" s="35" t="s">
        <v>36</v>
      </c>
      <c r="X13" s="13" t="e">
        <f xml:space="preserve"> INDEX('Supino Feminino'!$B:$B, MATCH(Z13, 'Supino Feminino'!$K:$K,0),1)</f>
        <v>#N/A</v>
      </c>
      <c r="Y13" s="13" t="e">
        <f xml:space="preserve"> INDEX('Supino Feminino'!$E:$E, MATCH(Z13, 'Supino Feminino'!$K:$K,0),1)</f>
        <v>#N/A</v>
      </c>
      <c r="Z13" s="32" t="e">
        <f xml:space="preserve"> LARGE('Podium RAW'!$AC:$AC,8)</f>
        <v>#N/A</v>
      </c>
      <c r="AA13" s="47"/>
      <c r="AB13" s="35" t="s">
        <v>36</v>
      </c>
      <c r="AC13" s="13" t="e">
        <f xml:space="preserve"> INDEX('Supino Feminino'!$B:$B, MATCH(AE13, 'Supino Feminino'!$K:$K,0),1)</f>
        <v>#REF!</v>
      </c>
      <c r="AD13" s="13" t="e">
        <f xml:space="preserve"> INDEX('Supino Feminino'!$E:$E, MATCH(AE13, 'Supino Feminino'!$K:$K,0),1)</f>
        <v>#REF!</v>
      </c>
      <c r="AE13" s="32" t="e">
        <f xml:space="preserve"> LARGE('Podium RAW'!#REF!,8)</f>
        <v>#REF!</v>
      </c>
      <c r="AF13" s="47"/>
      <c r="AG13" s="35" t="s">
        <v>36</v>
      </c>
      <c r="AH13" s="13" t="e">
        <f xml:space="preserve"> INDEX('Supino Feminino'!$B:$B, MATCH(AJ13, 'Supino Feminino'!$K:$K,0),1)</f>
        <v>#REF!</v>
      </c>
      <c r="AI13" s="13" t="e">
        <f xml:space="preserve"> INDEX('Supino Feminino'!$E:$E, MATCH(AJ13, 'Supino Feminino'!$K:$K,0),1)</f>
        <v>#REF!</v>
      </c>
      <c r="AJ13" s="32" t="e">
        <f>LARGE('Podium RAW'!#REF!,8)</f>
        <v>#REF!</v>
      </c>
      <c r="AK13" s="47"/>
      <c r="AL13" s="35" t="s">
        <v>36</v>
      </c>
      <c r="AM13" s="13" t="e">
        <f xml:space="preserve"> INDEX('Supino Feminino'!$B:$B, MATCH(AO13, 'Supino Feminino'!$K:$K,0),1)</f>
        <v>#REF!</v>
      </c>
      <c r="AN13" s="13" t="e">
        <f xml:space="preserve"> INDEX('Supino Feminino'!$E:$E, MATCH(AO13, 'Supino Feminino'!$K:$K,0),1)</f>
        <v>#REF!</v>
      </c>
      <c r="AO13" s="32" t="e">
        <f xml:space="preserve"> LARGE('Podium RAW'!#REF!,8)</f>
        <v>#REF!</v>
      </c>
      <c r="AP13" s="46"/>
    </row>
    <row r="14" spans="2:49" x14ac:dyDescent="0.25">
      <c r="B14" s="48"/>
      <c r="C14" s="12" t="s">
        <v>37</v>
      </c>
      <c r="D14" s="13" t="e">
        <f xml:space="preserve"> INDEX('Supino Feminino'!$B:$B, MATCH(F14, 'Supino Feminino'!$K:$K,0),1)</f>
        <v>#N/A</v>
      </c>
      <c r="E14" s="13" t="e">
        <f xml:space="preserve"> INDEX('Supino Feminino'!$E:$E, MATCH(F14, 'Supino Feminino'!$K:$K,0),1)</f>
        <v>#N/A</v>
      </c>
      <c r="F14" s="32" t="e">
        <f xml:space="preserve"> LARGE('Podium RAW'!$E:$E,9)</f>
        <v>#N/A</v>
      </c>
      <c r="G14" s="47"/>
      <c r="H14" s="35" t="s">
        <v>37</v>
      </c>
      <c r="I14" s="13" t="e">
        <f xml:space="preserve"> INDEX('Supino Feminino'!$B:$B, MATCH(K14, 'Supino Feminino'!$K:$K,0),1)</f>
        <v>#N/A</v>
      </c>
      <c r="J14" s="13" t="e">
        <f xml:space="preserve"> INDEX('Supino Feminino'!$E:$E, MATCH(K14, 'Supino Feminino'!$K:$K,0),1)</f>
        <v>#N/A</v>
      </c>
      <c r="K14" s="32" t="e">
        <f xml:space="preserve"> LARGE('Podium RAW'!$K:$K,9)</f>
        <v>#N/A</v>
      </c>
      <c r="L14" s="47"/>
      <c r="M14" s="35" t="s">
        <v>37</v>
      </c>
      <c r="N14" s="13" t="e">
        <f xml:space="preserve"> INDEX('Supino Feminino'!$B:$B, MATCH(P14, 'Supino Feminino'!$K:$K,0),1)</f>
        <v>#REF!</v>
      </c>
      <c r="O14" s="13" t="e">
        <f xml:space="preserve"> INDEX('Supino Feminino'!$E:$E, MATCH(P14, 'Supino Feminino'!$K:$K,0),1)</f>
        <v>#REF!</v>
      </c>
      <c r="P14" s="32" t="e">
        <f xml:space="preserve"> LARGE('Podium RAW'!$Q:$Q,9)</f>
        <v>#REF!</v>
      </c>
      <c r="Q14" s="47"/>
      <c r="R14" s="35" t="s">
        <v>37</v>
      </c>
      <c r="S14" s="13" t="e">
        <f xml:space="preserve"> INDEX('Supino Feminino'!$B:$B, MATCH(U14, 'Supino Feminino'!$K:$K,0),1)</f>
        <v>#N/A</v>
      </c>
      <c r="T14" s="13" t="e">
        <f xml:space="preserve"> INDEX('Supino Feminino'!$E:$E, MATCH(U14, 'Supino Feminino'!$K:$K,0),1)</f>
        <v>#N/A</v>
      </c>
      <c r="U14" s="32" t="e">
        <f xml:space="preserve"> LARGE('Podium RAW'!$W:$W,9)</f>
        <v>#N/A</v>
      </c>
      <c r="V14" s="47"/>
      <c r="W14" s="35" t="s">
        <v>37</v>
      </c>
      <c r="X14" s="13" t="e">
        <f xml:space="preserve"> INDEX('Supino Feminino'!$B:$B, MATCH(Z14, 'Supino Feminino'!$K:$K,0),1)</f>
        <v>#N/A</v>
      </c>
      <c r="Y14" s="13" t="e">
        <f xml:space="preserve"> INDEX('Supino Feminino'!$E:$E, MATCH(Z14, 'Supino Feminino'!$K:$K,0),1)</f>
        <v>#N/A</v>
      </c>
      <c r="Z14" s="32" t="e">
        <f xml:space="preserve"> LARGE('Podium RAW'!$AC:$AC,9)</f>
        <v>#N/A</v>
      </c>
      <c r="AA14" s="47"/>
      <c r="AB14" s="35" t="s">
        <v>37</v>
      </c>
      <c r="AC14" s="13" t="e">
        <f xml:space="preserve"> INDEX('Supino Feminino'!$B:$B, MATCH(AE14, 'Supino Feminino'!$K:$K,0),1)</f>
        <v>#REF!</v>
      </c>
      <c r="AD14" s="13" t="e">
        <f xml:space="preserve"> INDEX('Supino Feminino'!$E:$E, MATCH(AE14, 'Supino Feminino'!$K:$K,0),1)</f>
        <v>#REF!</v>
      </c>
      <c r="AE14" s="32" t="e">
        <f xml:space="preserve"> LARGE('Podium RAW'!#REF!,9)</f>
        <v>#REF!</v>
      </c>
      <c r="AF14" s="47"/>
      <c r="AG14" s="35" t="s">
        <v>37</v>
      </c>
      <c r="AH14" s="13" t="e">
        <f xml:space="preserve"> INDEX('Supino Feminino'!$B:$B, MATCH(AJ14, 'Supino Feminino'!$K:$K,0),1)</f>
        <v>#REF!</v>
      </c>
      <c r="AI14" s="13" t="e">
        <f xml:space="preserve"> INDEX('Supino Feminino'!$E:$E, MATCH(AJ14, 'Supino Feminino'!$K:$K,0),1)</f>
        <v>#REF!</v>
      </c>
      <c r="AJ14" s="32" t="e">
        <f>LARGE('Podium RAW'!#REF!,9)</f>
        <v>#REF!</v>
      </c>
      <c r="AK14" s="47"/>
      <c r="AL14" s="35" t="s">
        <v>37</v>
      </c>
      <c r="AM14" s="13" t="e">
        <f xml:space="preserve"> INDEX('Supino Feminino'!$B:$B, MATCH(AO14, 'Supino Feminino'!$K:$K,0),1)</f>
        <v>#REF!</v>
      </c>
      <c r="AN14" s="13" t="e">
        <f xml:space="preserve"> INDEX('Supino Feminino'!$E:$E, MATCH(AO14, 'Supino Feminino'!$K:$K,0),1)</f>
        <v>#REF!</v>
      </c>
      <c r="AO14" s="32" t="e">
        <f xml:space="preserve"> LARGE('Podium RAW'!#REF!,9)</f>
        <v>#REF!</v>
      </c>
      <c r="AP14" s="46"/>
    </row>
    <row r="15" spans="2:49" x14ac:dyDescent="0.25">
      <c r="B15" s="48"/>
      <c r="C15" s="12" t="s">
        <v>38</v>
      </c>
      <c r="D15" s="13" t="e">
        <f xml:space="preserve"> INDEX('Supino Feminino'!$B:$B, MATCH(F15, 'Supino Feminino'!$K:$K,0),1)</f>
        <v>#N/A</v>
      </c>
      <c r="E15" s="13" t="e">
        <f xml:space="preserve"> INDEX('Supino Feminino'!$E:$E, MATCH(F15, 'Supino Feminino'!$K:$K,0),1)</f>
        <v>#N/A</v>
      </c>
      <c r="F15" s="32" t="e">
        <f xml:space="preserve"> LARGE('Podium RAW'!$E:$E,10)</f>
        <v>#N/A</v>
      </c>
      <c r="G15" s="47"/>
      <c r="H15" s="35" t="s">
        <v>38</v>
      </c>
      <c r="I15" s="13" t="e">
        <f xml:space="preserve"> INDEX('Supino Feminino'!$B:$B, MATCH(K15, 'Supino Feminino'!$K:$K,0),1)</f>
        <v>#N/A</v>
      </c>
      <c r="J15" s="13" t="e">
        <f xml:space="preserve"> INDEX('Supino Feminino'!$E:$E, MATCH(K15, 'Supino Feminino'!$K:$K,0),1)</f>
        <v>#N/A</v>
      </c>
      <c r="K15" s="32" t="e">
        <f xml:space="preserve"> LARGE('Podium RAW'!$K:$K,10)</f>
        <v>#N/A</v>
      </c>
      <c r="L15" s="47"/>
      <c r="M15" s="35" t="s">
        <v>38</v>
      </c>
      <c r="N15" s="13" t="e">
        <f xml:space="preserve"> INDEX('Supino Feminino'!$B:$B, MATCH(P15, 'Supino Feminino'!$K:$K,0),1)</f>
        <v>#REF!</v>
      </c>
      <c r="O15" s="13" t="e">
        <f xml:space="preserve"> INDEX('Supino Feminino'!$E:$E, MATCH(P15, 'Supino Feminino'!$K:$K,0),1)</f>
        <v>#REF!</v>
      </c>
      <c r="P15" s="32" t="e">
        <f xml:space="preserve"> LARGE('Podium RAW'!$Q:$Q,10)</f>
        <v>#REF!</v>
      </c>
      <c r="Q15" s="47"/>
      <c r="R15" s="35" t="s">
        <v>38</v>
      </c>
      <c r="S15" s="13" t="e">
        <f xml:space="preserve"> INDEX('Supino Feminino'!$B:$B, MATCH(U15, 'Supino Feminino'!$K:$K,0),1)</f>
        <v>#N/A</v>
      </c>
      <c r="T15" s="13" t="e">
        <f xml:space="preserve"> INDEX('Supino Feminino'!$E:$E, MATCH(U15, 'Supino Feminino'!$K:$K,0),1)</f>
        <v>#N/A</v>
      </c>
      <c r="U15" s="32" t="e">
        <f xml:space="preserve"> LARGE('Podium RAW'!$W:$W,10)</f>
        <v>#N/A</v>
      </c>
      <c r="V15" s="47"/>
      <c r="W15" s="35" t="s">
        <v>38</v>
      </c>
      <c r="X15" s="13" t="e">
        <f xml:space="preserve"> INDEX('Supino Feminino'!$B:$B, MATCH(Z15, 'Supino Feminino'!$K:$K,0),1)</f>
        <v>#N/A</v>
      </c>
      <c r="Y15" s="13" t="e">
        <f xml:space="preserve"> INDEX('Supino Feminino'!$E:$E, MATCH(Z15, 'Supino Feminino'!$K:$K,0),1)</f>
        <v>#N/A</v>
      </c>
      <c r="Z15" s="32" t="e">
        <f xml:space="preserve"> LARGE('Podium RAW'!$AC:$AC,10)</f>
        <v>#N/A</v>
      </c>
      <c r="AA15" s="47"/>
      <c r="AB15" s="35" t="s">
        <v>38</v>
      </c>
      <c r="AC15" s="13" t="e">
        <f xml:space="preserve"> INDEX('Supino Feminino'!$B:$B, MATCH(AE15, 'Supino Feminino'!$K:$K,0),1)</f>
        <v>#REF!</v>
      </c>
      <c r="AD15" s="13" t="e">
        <f xml:space="preserve"> INDEX('Supino Feminino'!$E:$E, MATCH(AE15, 'Supino Feminino'!$K:$K,0),1)</f>
        <v>#REF!</v>
      </c>
      <c r="AE15" s="32" t="e">
        <f xml:space="preserve"> LARGE('Podium RAW'!#REF!,10)</f>
        <v>#REF!</v>
      </c>
      <c r="AF15" s="47"/>
      <c r="AG15" s="35" t="s">
        <v>38</v>
      </c>
      <c r="AH15" s="13" t="e">
        <f xml:space="preserve"> INDEX('Supino Feminino'!$B:$B, MATCH(AJ15, 'Supino Feminino'!$K:$K,0),1)</f>
        <v>#REF!</v>
      </c>
      <c r="AI15" s="13" t="e">
        <f xml:space="preserve"> INDEX('Supino Feminino'!$E:$E, MATCH(AJ15, 'Supino Feminino'!$K:$K,0),1)</f>
        <v>#REF!</v>
      </c>
      <c r="AJ15" s="32" t="e">
        <f>LARGE('Podium RAW'!#REF!,10)</f>
        <v>#REF!</v>
      </c>
      <c r="AK15" s="47"/>
      <c r="AL15" s="35" t="s">
        <v>38</v>
      </c>
      <c r="AM15" s="13" t="e">
        <f xml:space="preserve"> INDEX('Supino Feminino'!$B:$B, MATCH(AO15, 'Supino Feminino'!$K:$K,0),1)</f>
        <v>#REF!</v>
      </c>
      <c r="AN15" s="13" t="e">
        <f xml:space="preserve"> INDEX('Supino Feminino'!$E:$E, MATCH(AO15, 'Supino Feminino'!$K:$K,0),1)</f>
        <v>#REF!</v>
      </c>
      <c r="AO15" s="32" t="e">
        <f xml:space="preserve"> LARGE('Podium RAW'!#REF!,10)</f>
        <v>#REF!</v>
      </c>
      <c r="AP15" s="46"/>
    </row>
    <row r="16" spans="2:49" ht="15.75" thickBot="1" x14ac:dyDescent="0.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1"/>
      <c r="AW16" s="50"/>
    </row>
    <row r="17" spans="2:49" ht="15.75" thickBo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W17" s="1"/>
    </row>
    <row r="18" spans="2:49" ht="18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3"/>
      <c r="R18" s="74" t="s">
        <v>48</v>
      </c>
      <c r="S18" s="74"/>
      <c r="T18" s="74"/>
      <c r="U18" s="74"/>
      <c r="V18" s="4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W18" s="52"/>
    </row>
    <row r="19" spans="2:4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5"/>
      <c r="R19" s="28" t="s">
        <v>28</v>
      </c>
      <c r="S19" s="8" t="s">
        <v>3</v>
      </c>
      <c r="T19" s="8" t="s">
        <v>6</v>
      </c>
      <c r="U19" s="8" t="s">
        <v>47</v>
      </c>
      <c r="V19" s="4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W19" s="8"/>
    </row>
    <row r="20" spans="2:49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5"/>
      <c r="R20" s="13" t="s">
        <v>29</v>
      </c>
      <c r="S20" s="13" t="str">
        <f xml:space="preserve"> INDEX('Supino Feminino'!$B:$B, MATCH(U20, 'Supino Feminino'!$K:$K,0),1)</f>
        <v>ANA ROSA CASTELLAIN</v>
      </c>
      <c r="T20" s="13" t="str">
        <f xml:space="preserve"> INDEX('Supino Feminino'!$E:$E, MATCH(U20, 'Supino Feminino'!$K:$K,0),1)</f>
        <v>SC</v>
      </c>
      <c r="U20" s="32">
        <f xml:space="preserve"> LARGE('Supino Feminino'!$K:$K,1)</f>
        <v>909.33011927747725</v>
      </c>
      <c r="V20" s="4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W20" s="13"/>
    </row>
    <row r="21" spans="2:49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5"/>
      <c r="R21" s="13" t="s">
        <v>30</v>
      </c>
      <c r="S21" s="13" t="str">
        <f xml:space="preserve"> INDEX('Supino Feminino'!$B:$B, MATCH(U21, 'Supino Feminino'!$K:$K,0),1)</f>
        <v>JOANA MARIA KAWALEC</v>
      </c>
      <c r="T21" s="13" t="str">
        <f xml:space="preserve"> INDEX('Supino Feminino'!$E:$E, MATCH(U21, 'Supino Feminino'!$K:$K,0),1)</f>
        <v>PR</v>
      </c>
      <c r="U21" s="32">
        <f xml:space="preserve"> LARGE('Supino Feminino'!$K:$K,2)</f>
        <v>673.78820137861521</v>
      </c>
      <c r="V21" s="4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W21" s="13"/>
    </row>
    <row r="22" spans="2:4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5"/>
      <c r="R22" s="13" t="s">
        <v>31</v>
      </c>
      <c r="S22" s="13" t="str">
        <f xml:space="preserve"> INDEX('Supino Feminino'!$B:$B, MATCH(U22, 'Supino Feminino'!$K:$K,0),1)</f>
        <v>LAILA HOBI</v>
      </c>
      <c r="T22" s="13" t="str">
        <f xml:space="preserve"> INDEX('Supino Feminino'!$E:$E, MATCH(U22, 'Supino Feminino'!$K:$K,0),1)</f>
        <v>PR</v>
      </c>
      <c r="U22" s="32">
        <f xml:space="preserve"> LARGE('Supino Feminino'!$K:$K,3)</f>
        <v>616.6152812399082</v>
      </c>
      <c r="V22" s="4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W22" s="13"/>
    </row>
    <row r="23" spans="2:4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5"/>
      <c r="R23" s="13" t="s">
        <v>32</v>
      </c>
      <c r="S23" s="13" t="str">
        <f xml:space="preserve"> INDEX('Supino Feminino'!$B:$B, MATCH(U23, 'Supino Feminino'!$K:$K,0),1)</f>
        <v>GABRIELA TULIO STRUCK</v>
      </c>
      <c r="T23" s="13" t="str">
        <f xml:space="preserve"> INDEX('Supino Feminino'!$E:$E, MATCH(U23, 'Supino Feminino'!$K:$K,0),1)</f>
        <v>PR</v>
      </c>
      <c r="U23" s="32">
        <f xml:space="preserve"> LARGE('Supino Feminino'!$K:$K,4)</f>
        <v>595.64523886268807</v>
      </c>
      <c r="V23" s="4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W23" s="13"/>
    </row>
    <row r="24" spans="2:49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5"/>
      <c r="R24" s="13" t="s">
        <v>33</v>
      </c>
      <c r="S24" s="13" t="str">
        <f xml:space="preserve"> INDEX('Supino Feminino'!$B:$B, MATCH(U24, 'Supino Feminino'!$K:$K,0),1)</f>
        <v>THAYSE BAIJ</v>
      </c>
      <c r="T24" s="13" t="str">
        <f xml:space="preserve"> INDEX('Supino Feminino'!$E:$E, MATCH(U24, 'Supino Feminino'!$K:$K,0),1)</f>
        <v>PR</v>
      </c>
      <c r="U24" s="32">
        <f xml:space="preserve"> LARGE('Supino Feminino'!$K:$K,5)</f>
        <v>520.91809987542945</v>
      </c>
      <c r="V24" s="4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W24" s="13"/>
    </row>
    <row r="25" spans="2:4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5"/>
      <c r="R25" s="13" t="s">
        <v>34</v>
      </c>
      <c r="S25" s="13" t="str">
        <f xml:space="preserve"> INDEX('Supino Feminino'!$B:$B, MATCH(U25, 'Supino Feminino'!$K:$K,0),1)</f>
        <v>FLAVIANE SYDORAK</v>
      </c>
      <c r="T25" s="13" t="str">
        <f xml:space="preserve"> INDEX('Supino Feminino'!$E:$E, MATCH(U25, 'Supino Feminino'!$K:$K,0),1)</f>
        <v>SC</v>
      </c>
      <c r="U25" s="32">
        <f xml:space="preserve"> LARGE('Supino Feminino'!$K:$K,6)</f>
        <v>464.20189679956286</v>
      </c>
      <c r="V25" s="4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W25" s="13"/>
    </row>
    <row r="26" spans="2:4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5"/>
      <c r="R26" s="13" t="s">
        <v>35</v>
      </c>
      <c r="S26" s="13" t="str">
        <f xml:space="preserve"> INDEX('Supino Feminino'!$B:$B, MATCH(U26, 'Supino Feminino'!$K:$K,0),1)</f>
        <v>MARIANE ORIBKA</v>
      </c>
      <c r="T26" s="13" t="str">
        <f xml:space="preserve"> INDEX('Supino Feminino'!$E:$E, MATCH(U26, 'Supino Feminino'!$K:$K,0),1)</f>
        <v>SC</v>
      </c>
      <c r="U26" s="32">
        <f xml:space="preserve"> LARGE('Supino Feminino'!$K:$K,7)</f>
        <v>445.19700078468651</v>
      </c>
      <c r="V26" s="4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W26" s="13"/>
    </row>
    <row r="27" spans="2:4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5"/>
      <c r="R27" s="13" t="s">
        <v>36</v>
      </c>
      <c r="S27" s="13" t="str">
        <f xml:space="preserve"> INDEX('Supino Feminino'!$B:$B, MATCH(U27, 'Supino Feminino'!$K:$K,0),1)</f>
        <v>LUCIANE DE OLIVEIRA PIVA</v>
      </c>
      <c r="T27" s="13" t="str">
        <f xml:space="preserve"> INDEX('Supino Feminino'!$E:$E, MATCH(U27, 'Supino Feminino'!$K:$K,0),1)</f>
        <v>SC</v>
      </c>
      <c r="U27" s="32">
        <f xml:space="preserve"> LARGE('Supino Feminino'!$K:$K,8)</f>
        <v>421.80421952268711</v>
      </c>
      <c r="V27" s="4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5"/>
      <c r="R28" s="13" t="s">
        <v>37</v>
      </c>
      <c r="S28" s="13" t="str">
        <f xml:space="preserve"> INDEX('Supino Feminino'!$B:$B, MATCH(U28, 'Supino Feminino'!$K:$K,0),1)</f>
        <v>KETHELYN TEIXEIRA</v>
      </c>
      <c r="T28" s="13" t="str">
        <f xml:space="preserve"> INDEX('Supino Feminino'!$E:$E, MATCH(U28, 'Supino Feminino'!$K:$K,0),1)</f>
        <v>PR</v>
      </c>
      <c r="U28" s="32">
        <f xml:space="preserve"> LARGE('Supino Feminino'!$K:$K,9)</f>
        <v>341.24810357018475</v>
      </c>
      <c r="V28" s="4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5"/>
      <c r="R29" s="13" t="s">
        <v>38</v>
      </c>
      <c r="S29" s="13" t="str">
        <f xml:space="preserve"> INDEX('Supino Feminino'!$B:$B, MATCH(U29, 'Supino Feminino'!$K:$K,0),1)</f>
        <v>RENATA INAMASSU</v>
      </c>
      <c r="T29" s="13" t="str">
        <f xml:space="preserve"> INDEX('Supino Feminino'!$E:$E, MATCH(U29, 'Supino Feminino'!$K:$K,0),1)</f>
        <v>PR</v>
      </c>
      <c r="U29" s="32">
        <f xml:space="preserve"> LARGE('Supino Feminino'!$K:$K,10)</f>
        <v>178.55504587155963</v>
      </c>
      <c r="V29" s="4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9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9"/>
      <c r="R30" s="50"/>
      <c r="S30" s="50"/>
      <c r="T30" s="50"/>
      <c r="U30" s="50"/>
      <c r="V30" s="5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:4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2:4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2:49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2:49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2:49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2:49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2:49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2:49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W43" s="53" t="s">
        <v>21</v>
      </c>
    </row>
    <row r="44" spans="2:4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W44" s="11"/>
    </row>
    <row r="45" spans="2:4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W45" s="11"/>
    </row>
    <row r="46" spans="2:49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W46" s="11"/>
    </row>
    <row r="47" spans="2:4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W47" s="11"/>
    </row>
    <row r="48" spans="2:49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W48" s="11"/>
    </row>
    <row r="49" spans="2:49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W49" s="11"/>
    </row>
    <row r="50" spans="2:49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W50" s="11"/>
    </row>
    <row r="51" spans="2:49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W51" s="11"/>
    </row>
    <row r="52" spans="2:49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W52" s="11"/>
    </row>
    <row r="53" spans="2:49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W53" s="11"/>
    </row>
    <row r="54" spans="2:49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2:49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2:49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2:49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2:49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AA58" s="1"/>
      <c r="AF58" s="1"/>
      <c r="AK58" s="1"/>
      <c r="AP58" s="1"/>
    </row>
    <row r="59" spans="2:49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A59" s="1"/>
      <c r="AF59" s="1"/>
      <c r="AK59" s="1"/>
      <c r="AP59" s="1"/>
    </row>
    <row r="60" spans="2:49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AA60" s="1"/>
      <c r="AF60" s="1"/>
      <c r="AK60" s="1"/>
      <c r="AP60" s="1"/>
    </row>
    <row r="61" spans="2:49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AA61" s="1"/>
      <c r="AF61" s="1"/>
      <c r="AK61" s="1"/>
      <c r="AP61" s="1"/>
    </row>
    <row r="62" spans="2:49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A62" s="1"/>
      <c r="AF62" s="1"/>
      <c r="AK62" s="1"/>
      <c r="AP62" s="1"/>
    </row>
    <row r="63" spans="2:49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AA63" s="1"/>
      <c r="AF63" s="1"/>
      <c r="AK63" s="1"/>
      <c r="AP63" s="1"/>
    </row>
    <row r="64" spans="2:49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AA64" s="1"/>
      <c r="AF64" s="1"/>
      <c r="AK64" s="1"/>
      <c r="AP64" s="1"/>
    </row>
  </sheetData>
  <mergeCells count="10">
    <mergeCell ref="R18:U18"/>
    <mergeCell ref="C2:AO3"/>
    <mergeCell ref="C4:F4"/>
    <mergeCell ref="H4:K4"/>
    <mergeCell ref="M4:P4"/>
    <mergeCell ref="R4:U4"/>
    <mergeCell ref="W4:Z4"/>
    <mergeCell ref="AB4:AE4"/>
    <mergeCell ref="AG4:AJ4"/>
    <mergeCell ref="AL4:AO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Supino Feminino</vt:lpstr>
      <vt:lpstr>Podium RAW</vt:lpstr>
      <vt:lpstr>Melhores Atletas 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Estrella</dc:creator>
  <cp:lastModifiedBy>Paulo Estrella</cp:lastModifiedBy>
  <dcterms:created xsi:type="dcterms:W3CDTF">2019-09-22T21:44:10Z</dcterms:created>
  <dcterms:modified xsi:type="dcterms:W3CDTF">2019-11-10T15:02:36Z</dcterms:modified>
</cp:coreProperties>
</file>